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71" windowWidth="12120" windowHeight="8535" tabRatio="866" activeTab="0"/>
  </bookViews>
  <sheets>
    <sheet name="budynki i budowle" sheetId="1" r:id="rId1"/>
    <sheet name="elektronika" sheetId="2" r:id="rId2"/>
    <sheet name="komunikacja" sheetId="3" r:id="rId3"/>
    <sheet name="pozostałe" sheetId="4" r:id="rId4"/>
    <sheet name="szkodowość" sheetId="5" r:id="rId5"/>
    <sheet name="OSP sołtysi" sheetId="6" r:id="rId6"/>
    <sheet name="drogi" sheetId="7" r:id="rId7"/>
  </sheets>
  <definedNames>
    <definedName name="_xlnm.Print_Area" localSheetId="0">'budynki i budowle'!$A$1:$J$46</definedName>
    <definedName name="_xlnm.Print_Area" localSheetId="6">'drogi'!$A$1:$F$5</definedName>
    <definedName name="_xlnm.Print_Area" localSheetId="1">'elektronika'!$A$1:$E$153</definedName>
    <definedName name="_xlnm.Print_Area" localSheetId="2">'komunikacja'!$A$1:$P$15</definedName>
    <definedName name="_xlnm.Print_Area" localSheetId="5">'OSP sołtysi'!$A$1:$F$21</definedName>
    <definedName name="_xlnm.Print_Area" localSheetId="3">'pozostałe'!$A$1:$D$15</definedName>
    <definedName name="_xlnm.Print_Area" localSheetId="4">'szkodowość'!$A$2:$D$9</definedName>
  </definedNames>
  <calcPr fullCalcOnLoad="1"/>
</workbook>
</file>

<file path=xl/sharedStrings.xml><?xml version="1.0" encoding="utf-8"?>
<sst xmlns="http://schemas.openxmlformats.org/spreadsheetml/2006/main" count="521" uniqueCount="334">
  <si>
    <t>Obiekty</t>
  </si>
  <si>
    <t>lokalizacja</t>
  </si>
  <si>
    <t>obiekt</t>
  </si>
  <si>
    <t>Marka</t>
  </si>
  <si>
    <t>Nr rej.</t>
  </si>
  <si>
    <t>Od</t>
  </si>
  <si>
    <t>Do</t>
  </si>
  <si>
    <t>Nr podw./ nadw.</t>
  </si>
  <si>
    <t>Rodzaj</t>
  </si>
  <si>
    <t>Lp</t>
  </si>
  <si>
    <t>OC i NNW</t>
  </si>
  <si>
    <t>Poj.</t>
  </si>
  <si>
    <t xml:space="preserve">Okres ubezpieczenia </t>
  </si>
  <si>
    <t>przebieg</t>
  </si>
  <si>
    <t>wartość księgowa brutto</t>
  </si>
  <si>
    <t>rok produkcji</t>
  </si>
  <si>
    <t>wartość ks brutto</t>
  </si>
  <si>
    <t>nazwa jednostki</t>
  </si>
  <si>
    <t>okres ubezpieczenia</t>
  </si>
  <si>
    <t>zabezpieczenia p-poż i kradzieżowe</t>
  </si>
  <si>
    <t>AC/KR</t>
  </si>
  <si>
    <t>Załącznik nr 4</t>
  </si>
  <si>
    <t>uwagi</t>
  </si>
  <si>
    <t>Lp.</t>
  </si>
  <si>
    <t>liczba pracowników</t>
  </si>
  <si>
    <t xml:space="preserve">Suma ubezpieczenia środki trwałe i środki trwałe niskiej wartości </t>
  </si>
  <si>
    <t>nr silnika</t>
  </si>
  <si>
    <t>rodzaj drogi (utwardzone, gruntowe, ulice itp..)</t>
  </si>
  <si>
    <t>długość w kilometrach</t>
  </si>
  <si>
    <t>ŁĄCZNIE</t>
  </si>
  <si>
    <t>ZK</t>
  </si>
  <si>
    <t>L.p.</t>
  </si>
  <si>
    <t>nazwa</t>
  </si>
  <si>
    <t>liczba członków</t>
  </si>
  <si>
    <t>Wykaz jednostek OSP oraz młodzieżowych drużyn pożarniczych</t>
  </si>
  <si>
    <t xml:space="preserve"> Liczba sołtysów w Gminie</t>
  </si>
  <si>
    <t>Szkodowość została opracowana w oparciu o dane przekazane przez poszczególne jednostki Zamawiającego</t>
  </si>
  <si>
    <t>Razem</t>
  </si>
  <si>
    <t xml:space="preserve"> </t>
  </si>
  <si>
    <t>cena za m2</t>
  </si>
  <si>
    <t>wartość odtworzeniowa obliczona wg. wzoru pow. użytkowa x cena za m2</t>
  </si>
  <si>
    <t>Urząd Gminy</t>
  </si>
  <si>
    <t xml:space="preserve">Urząd Gminy </t>
  </si>
  <si>
    <t>Typ,
model</t>
  </si>
  <si>
    <t>msc.
Ładowność</t>
  </si>
  <si>
    <t>Rok
prod.</t>
  </si>
  <si>
    <t>budynek gospodarczy</t>
  </si>
  <si>
    <t>drukarka</t>
  </si>
  <si>
    <t>budynek UG</t>
  </si>
  <si>
    <t>budynek OSP</t>
  </si>
  <si>
    <t>wartość rzeczywista</t>
  </si>
  <si>
    <t>Wartość brutto</t>
  </si>
  <si>
    <r>
      <t>powierzchnia użytkowa w m</t>
    </r>
    <r>
      <rPr>
        <b/>
        <vertAlign val="superscript"/>
        <sz val="9"/>
        <rFont val="Verdana"/>
        <family val="2"/>
      </rPr>
      <t>2</t>
    </r>
  </si>
  <si>
    <t>biblioteka</t>
  </si>
  <si>
    <t>budynek dla sportowców</t>
  </si>
  <si>
    <t>budynek komunalny</t>
  </si>
  <si>
    <t>sala gimnastyczna</t>
  </si>
  <si>
    <t>budynek Domu Kultuty</t>
  </si>
  <si>
    <t>budynek Gimnazjum</t>
  </si>
  <si>
    <t xml:space="preserve">świetlica </t>
  </si>
  <si>
    <t>budynek WC</t>
  </si>
  <si>
    <t>budynek szkoły</t>
  </si>
  <si>
    <t>budynek Osrodka Zdrowia</t>
  </si>
  <si>
    <t>dom mieszkalny</t>
  </si>
  <si>
    <t>świetlica środowiskowa</t>
  </si>
  <si>
    <t>RZĄŚNIA</t>
  </si>
  <si>
    <t>BIAŁA</t>
  </si>
  <si>
    <t>KODRAŃ</t>
  </si>
  <si>
    <t>ZIELĘCIN</t>
  </si>
  <si>
    <t>SUCHOWOLA</t>
  </si>
  <si>
    <t>REKLE</t>
  </si>
  <si>
    <t>MARCELIN</t>
  </si>
  <si>
    <t>STRÓŻA</t>
  </si>
  <si>
    <t>BROSZĘCIN</t>
  </si>
  <si>
    <t>ŚCIĘGNA</t>
  </si>
  <si>
    <t>Zespół szkolno-przedszkolny</t>
  </si>
  <si>
    <t>hala sportowa</t>
  </si>
  <si>
    <t xml:space="preserve">budynek szkoły </t>
  </si>
  <si>
    <t>data nabycia 
obiektu</t>
  </si>
  <si>
    <t>STAR</t>
  </si>
  <si>
    <t>FS LUBLIN</t>
  </si>
  <si>
    <t>SKODA</t>
  </si>
  <si>
    <t xml:space="preserve">FORD </t>
  </si>
  <si>
    <t>3524</t>
  </si>
  <si>
    <t>5280454</t>
  </si>
  <si>
    <t>148681</t>
  </si>
  <si>
    <t>SUL35242710071869</t>
  </si>
  <si>
    <t>TMBCS217172162153</t>
  </si>
  <si>
    <t>WFLXXBDFL5K72901</t>
  </si>
  <si>
    <t>6B47921</t>
  </si>
  <si>
    <t>5K72901</t>
  </si>
  <si>
    <t>EPJ98EA</t>
  </si>
  <si>
    <t>PTA066L</t>
  </si>
  <si>
    <t>PTE951N</t>
  </si>
  <si>
    <t>EPJ90GE</t>
  </si>
  <si>
    <t>EPJ99FE</t>
  </si>
  <si>
    <t>EPJ10CS</t>
  </si>
  <si>
    <t>LWK6385</t>
  </si>
  <si>
    <t>SAMACHÓD 
SPECJALNY</t>
  </si>
  <si>
    <t>OSOBOWY</t>
  </si>
  <si>
    <t>6/6000</t>
  </si>
  <si>
    <t>6/1240</t>
  </si>
  <si>
    <t>5/650</t>
  </si>
  <si>
    <t>6/1350</t>
  </si>
  <si>
    <t>6/3850</t>
  </si>
  <si>
    <t>OSP RZĄŚNIA</t>
  </si>
  <si>
    <t>OSP BIAŁA</t>
  </si>
  <si>
    <t>OSP SUCHOWOLA</t>
  </si>
  <si>
    <t>OSP GAWŁÓW</t>
  </si>
  <si>
    <t>OSP STRÓŻA</t>
  </si>
  <si>
    <t>OSP ZIELĘCIN</t>
  </si>
  <si>
    <t>OSP MŁODZIEŻOWA</t>
  </si>
  <si>
    <t>Gospodarstwo Pomocnicze przy UG</t>
  </si>
  <si>
    <t>budynek stacji wodociagowej</t>
  </si>
  <si>
    <t>budynek oczyszczalni ścieków</t>
  </si>
  <si>
    <t>komputer</t>
  </si>
  <si>
    <t>telefax</t>
  </si>
  <si>
    <t>Wykaz budynków i budowli Gminy Rząśnia</t>
  </si>
  <si>
    <t>zestaw komputerowy</t>
  </si>
  <si>
    <t>drukarka OKI</t>
  </si>
  <si>
    <t>Gminny Zespół Oświaty</t>
  </si>
  <si>
    <t>monitor</t>
  </si>
  <si>
    <t>drukarka Samsung</t>
  </si>
  <si>
    <t>monitor LG</t>
  </si>
  <si>
    <t>projektor</t>
  </si>
  <si>
    <t>serwer</t>
  </si>
  <si>
    <t>przełącznik</t>
  </si>
  <si>
    <t>fax</t>
  </si>
  <si>
    <t>centrala tel.</t>
  </si>
  <si>
    <t>notebook</t>
  </si>
  <si>
    <t>aparat fotograficzny</t>
  </si>
  <si>
    <t>przenośny</t>
  </si>
  <si>
    <t>11 szt.</t>
  </si>
  <si>
    <t>9 szt.</t>
  </si>
  <si>
    <t>Gimnazjum w Rząśni</t>
  </si>
  <si>
    <t>kserokopiarka</t>
  </si>
  <si>
    <t>rejestrator DVD</t>
  </si>
  <si>
    <t>urządzenie wielofunkcyjne</t>
  </si>
  <si>
    <t>monitor NEC</t>
  </si>
  <si>
    <t>kamera</t>
  </si>
  <si>
    <t>4 szt.</t>
  </si>
  <si>
    <t>Szkoła Podstawowa Zielęcin</t>
  </si>
  <si>
    <t>Szkoła Podstaowa Zielęcin</t>
  </si>
  <si>
    <t>Szkoła Podstawowa Broszęcin</t>
  </si>
  <si>
    <t>Szkoła Podstawowa Stróża</t>
  </si>
  <si>
    <t>wzmacniacz</t>
  </si>
  <si>
    <t>telewizor</t>
  </si>
  <si>
    <t>Szkoła Podstawowa Biała</t>
  </si>
  <si>
    <t>jednostka centralna</t>
  </si>
  <si>
    <t>głośnik</t>
  </si>
  <si>
    <t>mikrofon bezprzewodowy</t>
  </si>
  <si>
    <t>mikrofon ze wzmacniaczem</t>
  </si>
  <si>
    <t>Szkoła Podstaowa w Białej</t>
  </si>
  <si>
    <t>Wykaz sprzętu elektronicznego Gminy Rząśnia</t>
  </si>
  <si>
    <t>Wykaz pojazdów Gminy Rząśnia</t>
  </si>
  <si>
    <t>Centrum Kształcenia</t>
  </si>
  <si>
    <t>Gminny Ośrodek Zdrowia</t>
  </si>
  <si>
    <t>Aparat USG</t>
  </si>
  <si>
    <t>Laptop</t>
  </si>
  <si>
    <t>sprzęt przenośny</t>
  </si>
  <si>
    <t>drukarka Microline</t>
  </si>
  <si>
    <t>komputer z oprogramowaniem</t>
  </si>
  <si>
    <t>2 szt.</t>
  </si>
  <si>
    <t>projektor Acer</t>
  </si>
  <si>
    <t>ekran ręczny</t>
  </si>
  <si>
    <t>drukarka HP</t>
  </si>
  <si>
    <t>telewizor LCD</t>
  </si>
  <si>
    <t xml:space="preserve">telefax </t>
  </si>
  <si>
    <t>notebook HP compaq</t>
  </si>
  <si>
    <t>serwer Proliant</t>
  </si>
  <si>
    <t>dysk HP</t>
  </si>
  <si>
    <t>drukarka HP LaserJet</t>
  </si>
  <si>
    <t>urządzenie wielofunkcyjne Ricoh</t>
  </si>
  <si>
    <t>zestaw komputerowy OptiPlex</t>
  </si>
  <si>
    <t>LE70/12.180</t>
  </si>
  <si>
    <t>WMAL70ZZ66Y160083</t>
  </si>
  <si>
    <t>ŻUK A-15B</t>
  </si>
  <si>
    <t>6/400</t>
  </si>
  <si>
    <t>5/400</t>
  </si>
  <si>
    <t>JELCZ</t>
  </si>
  <si>
    <t>008</t>
  </si>
  <si>
    <t>PTP713D</t>
  </si>
  <si>
    <t>6/990</t>
  </si>
  <si>
    <t>EPJF650</t>
  </si>
  <si>
    <t>OCTAVIA II</t>
  </si>
  <si>
    <t>TRANSIT 350M TDCI</t>
  </si>
  <si>
    <t>WF0XXXBDFX6B47921</t>
  </si>
  <si>
    <t>TRANSIT 350M</t>
  </si>
  <si>
    <t>266</t>
  </si>
  <si>
    <t>POMOT</t>
  </si>
  <si>
    <t>T544</t>
  </si>
  <si>
    <t>SX975440120PC1194</t>
  </si>
  <si>
    <t>EPJJ274</t>
  </si>
  <si>
    <t>PRZYCZEPA ROLNICZA</t>
  </si>
  <si>
    <t>1000/0</t>
  </si>
  <si>
    <t>LAMBORGHINI</t>
  </si>
  <si>
    <t>LAMPO</t>
  </si>
  <si>
    <t>EPJK460</t>
  </si>
  <si>
    <t>CIĄGNIK ROLNICZY</t>
  </si>
  <si>
    <t>BIAFAMAR</t>
  </si>
  <si>
    <t>T169/2</t>
  </si>
  <si>
    <t>SXAT169ZP1CB00941</t>
  </si>
  <si>
    <t>EPJJ700</t>
  </si>
  <si>
    <t>D35T</t>
  </si>
  <si>
    <t>PTF628G</t>
  </si>
  <si>
    <t>3500/4500</t>
  </si>
  <si>
    <t>MF</t>
  </si>
  <si>
    <t>255</t>
  </si>
  <si>
    <t>PTB328P</t>
  </si>
  <si>
    <t>255 OSTRÓWEK</t>
  </si>
  <si>
    <t>PTB329P</t>
  </si>
  <si>
    <t>KOMATSU</t>
  </si>
  <si>
    <t>WB97S-2</t>
  </si>
  <si>
    <t>97SF10731</t>
  </si>
  <si>
    <t>EPJK500</t>
  </si>
  <si>
    <t>POJAZD SPECJALNY</t>
  </si>
  <si>
    <t>21-02-2010; 21.02.2011</t>
  </si>
  <si>
    <t>20-02-2011; 20-02-2012</t>
  </si>
  <si>
    <t>15-04-2010; 15-04-2011</t>
  </si>
  <si>
    <t>26-09-2010; 26-09-2011</t>
  </si>
  <si>
    <t>25-09-2011; 25-09-2012</t>
  </si>
  <si>
    <t>11-06-2010; 11-06-2011</t>
  </si>
  <si>
    <t>10-06-2011; 10-06-2012</t>
  </si>
  <si>
    <t>10-06-2011;   10-06-2012</t>
  </si>
  <si>
    <t>08-11-2011; 08-11-2012</t>
  </si>
  <si>
    <t>09-11-2010; 09-11-2011</t>
  </si>
  <si>
    <t>29-12-2010; 29-12-2011</t>
  </si>
  <si>
    <t>28-12-2011;   28-12-2012</t>
  </si>
  <si>
    <t>03-11-2010; 03-11-2011</t>
  </si>
  <si>
    <t>02-11-2011; 02-11-2012</t>
  </si>
  <si>
    <t>05-05-2010; 05-05-2011</t>
  </si>
  <si>
    <t>04-05-2011; 04-05-2012</t>
  </si>
  <si>
    <t>22-07-2010; 22-07-2011</t>
  </si>
  <si>
    <t>21-07-2011; 21-07-2012</t>
  </si>
  <si>
    <t>18-04-2010; 18-04-2011</t>
  </si>
  <si>
    <t>17-04-2011; 17-04-2012</t>
  </si>
  <si>
    <t>05-01-2011; 05-01-2012;</t>
  </si>
  <si>
    <t>04-01-2012; 04-01-2013</t>
  </si>
  <si>
    <t>15-01-2011; 15-01-2012</t>
  </si>
  <si>
    <t>14-01-2012;   14-01-2013</t>
  </si>
  <si>
    <t>02-11-2011;   02-11-2012</t>
  </si>
  <si>
    <t>28-06-2010; 28-06-2011</t>
  </si>
  <si>
    <t>27-06-2011; 27-06-2012</t>
  </si>
  <si>
    <t>Gospodarstwo Pomocnicze przy Urzędzie Gminy</t>
  </si>
  <si>
    <t>DVD DVD-6054</t>
  </si>
  <si>
    <t>Monitor Samsung ML823,65</t>
  </si>
  <si>
    <t>komputer(notebook)</t>
  </si>
  <si>
    <t>2szt.</t>
  </si>
  <si>
    <t>zestawy komputerowe(stacja+monitor)</t>
  </si>
  <si>
    <t>wzmacniacz bezprzwod.</t>
  </si>
  <si>
    <t>Zespół Szkolno-Przedszkolny Rząśnia</t>
  </si>
  <si>
    <t>projektor Benq+ekran</t>
  </si>
  <si>
    <t>sprzet nagłaśniający</t>
  </si>
  <si>
    <t>zestaw nagłaśniający</t>
  </si>
  <si>
    <t>monitor LCD</t>
  </si>
  <si>
    <t>4szt</t>
  </si>
  <si>
    <t>4szt.</t>
  </si>
  <si>
    <t>zestaw komputer(komp+monitor+klawiatur+mysz+słuchawki)</t>
  </si>
  <si>
    <t>zestaw komputerowy(serwer+klawiatura+mysz+drukarka+skaner)</t>
  </si>
  <si>
    <t>zestaw komputer ADAX+klawiat+mysz+2słuchawki+głośnik</t>
  </si>
  <si>
    <t>zestaw(notebook+mysz+głośnik)</t>
  </si>
  <si>
    <t>zestaw komputer</t>
  </si>
  <si>
    <t>zestaw  komputerowy</t>
  </si>
  <si>
    <t>zestaw komputer.(kmputer+pamięć+monitor)</t>
  </si>
  <si>
    <t>zestaw komputer(komputr.+monitor)</t>
  </si>
  <si>
    <t>9 zestawów</t>
  </si>
  <si>
    <t>włamanie,koszt naprawy drzwi i okien</t>
  </si>
  <si>
    <t>26.04.2010-31.01.2012</t>
  </si>
  <si>
    <t>5 zestawów</t>
  </si>
  <si>
    <t>zestaw komputerowy FENX wraz z monitorem i drukarka)</t>
  </si>
  <si>
    <t>zestaw komputerowy Acom Office</t>
  </si>
  <si>
    <t>10 zestawów</t>
  </si>
  <si>
    <t>29.03.2010-31.01.2012</t>
  </si>
  <si>
    <t>11.02.2010-31.01.2012</t>
  </si>
  <si>
    <t>drukarka Kyocera</t>
  </si>
  <si>
    <t>monitor Belinea</t>
  </si>
  <si>
    <t>zestaw Incom net serwer</t>
  </si>
  <si>
    <t>zestaw komputerowy Incom work</t>
  </si>
  <si>
    <t>notebook zestaw Dell latitude</t>
  </si>
  <si>
    <t>komputer NTTETIVDA</t>
  </si>
  <si>
    <t>monitor Sync Master</t>
  </si>
  <si>
    <t>10.04.2010-31.01.2012</t>
  </si>
  <si>
    <t>27.04.2010-31.01.2012</t>
  </si>
  <si>
    <t>serwer ADAX</t>
  </si>
  <si>
    <t>komputer ADAX</t>
  </si>
  <si>
    <t>przełącznik 24 port.</t>
  </si>
  <si>
    <t>Zespół Szkolno- Przedszkolny w Rząśni</t>
  </si>
  <si>
    <t>14.04.2010-31.01.2012</t>
  </si>
  <si>
    <t>zestawy komputerowe(stacja+monitor+myszka+klawiatuara, mikrofon, słchawki)</t>
  </si>
  <si>
    <t>serwer - zestaw klawiatura + mysz</t>
  </si>
  <si>
    <t>przełącznik 24 potr.</t>
  </si>
  <si>
    <t>drukarka HP LASERJET</t>
  </si>
  <si>
    <t>zestaw komputerowy Optimus</t>
  </si>
  <si>
    <t>3 szt.</t>
  </si>
  <si>
    <t>komputer Fenix zestaw</t>
  </si>
  <si>
    <t>notebook Acer - zestaw</t>
  </si>
  <si>
    <t>komputer Action</t>
  </si>
  <si>
    <t>01.02.2010-31.01.2012</t>
  </si>
  <si>
    <t>GOPS</t>
  </si>
  <si>
    <t>komputer DELL latitude z oprogramowaniem</t>
  </si>
  <si>
    <t>22.02.2010-31.01.2012</t>
  </si>
  <si>
    <t>RAZEM</t>
  </si>
  <si>
    <t>zestaw komupterowy Fenix</t>
  </si>
  <si>
    <t>brak</t>
  </si>
  <si>
    <t xml:space="preserve">fax </t>
  </si>
  <si>
    <t>11 szt</t>
  </si>
  <si>
    <t>07.05.2010-31.01.2012</t>
  </si>
  <si>
    <t>21.02.2010-31.01.2012</t>
  </si>
  <si>
    <t>21.02.2010-31.01.2013</t>
  </si>
  <si>
    <t>Okres ubezpieczenia</t>
  </si>
  <si>
    <t>proszę opisać zabezpieczenia przeciw pożarowe i przeciw kradzieżowe w budynkach</t>
  </si>
  <si>
    <t>01-01-2012; 01-01-2013</t>
  </si>
  <si>
    <t>02-01-2011; 02-01-2012</t>
  </si>
  <si>
    <t>08-10-2010; 08-10-2011</t>
  </si>
  <si>
    <t>07-10-2011; 07-10-2013</t>
  </si>
  <si>
    <t>14-04-2011;    14-04-2012</t>
  </si>
  <si>
    <t>OSP BROSZĘCIN</t>
  </si>
  <si>
    <t>Zestaw komputerowy stacje robocze i serwer wraz z pamięcią upgrade RAM</t>
  </si>
  <si>
    <t xml:space="preserve">Urządzenie wielofunkcyjne </t>
  </si>
  <si>
    <t>Projektor mulimedialny</t>
  </si>
  <si>
    <t>Tablet PC (interaktywny elran piórkowy)</t>
  </si>
  <si>
    <t>Zestaw głośników</t>
  </si>
  <si>
    <t>telefon VoIP urządzenie dostępowe, telefax</t>
  </si>
  <si>
    <t xml:space="preserve">Oprogramowanie uzytkowe pakietu programów </t>
  </si>
  <si>
    <t>10 szt</t>
  </si>
  <si>
    <t>Oprogramowanie tabletu</t>
  </si>
  <si>
    <t>Oprogramowanie wspomagające</t>
  </si>
  <si>
    <t>Instalacja sieciowa: sieć eletryczna, strukturalna, teletechniczna.</t>
  </si>
  <si>
    <t>System alarmowy</t>
  </si>
  <si>
    <t>Centrum Kształcenia ( w ramach UG)</t>
  </si>
  <si>
    <t>26.04.2010-31.01.2012,</t>
  </si>
  <si>
    <t>Orlik bosiko ( w tym m.in. ogrodzenei, oświetlenie, płyta boiska, bramki, kosze)</t>
  </si>
  <si>
    <t>szkody w roku  2007, 2008 i 2009</t>
  </si>
  <si>
    <t>Stacja wodoxciągowa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</si>
</sst>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-415]d\ mmmm\ yyyy"/>
    <numFmt numFmtId="169" formatCode="yyyy/mm/dd;@"/>
    <numFmt numFmtId="170" formatCode="mmm/yyyy"/>
    <numFmt numFmtId="171" formatCode="[$€-2]\ #,##0.00_);[Red]\([$€-2]\ #,##0.00\)"/>
    <numFmt numFmtId="172" formatCode="#,##0.0"/>
    <numFmt numFmtId="173" formatCode="#,##0.00_ ;\-#,##0.00\ "/>
    <numFmt numFmtId="174" formatCode="#,##0.00\ _z_ł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0.0"/>
    <numFmt numFmtId="178" formatCode="_-* #,##0.0\ _z_ł_-;\-* #,##0.0\ _z_ł_-;_-* &quot;-&quot;\ _z_ł_-;_-@_-"/>
    <numFmt numFmtId="179" formatCode="_-* #,##0.00\ _z_ł_-;\-* #,##0.00\ _z_ł_-;_-* &quot;-&quot;\ _z_ł_-;_-@_-"/>
    <numFmt numFmtId="180" formatCode="[$$-1409]#,##0.00;[Red][$$-1409]#,##0.00"/>
    <numFmt numFmtId="181" formatCode="#,##0.00\ &quot;zł&quot;;[Red]#,##0.00\ &quot;zł&quot;"/>
    <numFmt numFmtId="182" formatCode="#,##0.000\ &quot;zł&quot;"/>
    <numFmt numFmtId="183" formatCode="#,##0.0000\ &quot;zł&quot;"/>
    <numFmt numFmtId="184" formatCode="#,##0.00000\ &quot;zł&quot;"/>
    <numFmt numFmtId="185" formatCode="#,##0.000000\ &quot;zł&quot;"/>
    <numFmt numFmtId="186" formatCode="General_)"/>
    <numFmt numFmtId="187" formatCode="_-* #,##0.000\ &quot;zł&quot;_-;\-* #,##0.000\ &quot;zł&quot;_-;_-* &quot;-&quot;??\ &quot;zł&quot;_-;_-@_-"/>
    <numFmt numFmtId="188" formatCode="_-* #,##0.0000\ &quot;zł&quot;_-;\-* #,##0.0000\ &quot;zł&quot;_-;_-* &quot;-&quot;??\ &quot;zł&quot;_-;_-@_-"/>
    <numFmt numFmtId="189" formatCode="_-* #,##0.00000\ &quot;zł&quot;_-;\-* #,##0.00000\ &quot;zł&quot;_-;_-* &quot;-&quot;??\ &quot;zł&quot;_-;_-@_-"/>
    <numFmt numFmtId="190" formatCode="_-* #,##0.0\ &quot;zł&quot;_-;\-* #,##0.0\ &quot;zł&quot;_-;_-* &quot;-&quot;??\ &quot;zł&quot;_-;_-@_-"/>
    <numFmt numFmtId="191" formatCode="_-* #,##0\ &quot;zł&quot;_-;\-* #,##0\ &quot;zł&quot;_-;_-* &quot;-&quot;??\ &quot;zł&quot;_-;_-@_-"/>
    <numFmt numFmtId="192" formatCode="0.00;[Red]0.00"/>
    <numFmt numFmtId="193" formatCode="0.000"/>
    <numFmt numFmtId="194" formatCode="dd/mm/yy"/>
    <numFmt numFmtId="195" formatCode="0.0000"/>
    <numFmt numFmtId="196" formatCode="d/mm"/>
    <numFmt numFmtId="197" formatCode="#,##0.00&quot; zł&quot;"/>
    <numFmt numFmtId="198" formatCode="_-* #,##0.00&quot; zł&quot;_-;\-* #,##0.00&quot; zł&quot;_-;_-* \-??&quot; zł&quot;_-;_-@_-"/>
    <numFmt numFmtId="199" formatCode="_-* #,##0.0000\ _z_ł_-;\-* #,##0.0000\ _z_ł_-;_-* &quot;-&quot;??\ _z_ł_-;_-@_-"/>
    <numFmt numFmtId="200" formatCode="_-* #,##0.0\ _z_ł_-;\-* #,##0.0\ _z_ł_-;_-* &quot;-&quot;??\ _z_ł_-;_-@_-"/>
    <numFmt numFmtId="201" formatCode="#,##0;[Red]\-#,##0"/>
    <numFmt numFmtId="202" formatCode="d/mm/yyyy"/>
    <numFmt numFmtId="203" formatCode="0.000000000E+00"/>
  </numFmts>
  <fonts count="3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0"/>
    </font>
    <font>
      <b/>
      <sz val="10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b/>
      <sz val="10"/>
      <color indexed="8"/>
      <name val="Verdana"/>
      <family val="2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color indexed="8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>
      <alignment/>
      <protection/>
    </xf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52" applyFont="1" applyAlignment="1">
      <alignment vertical="center"/>
      <protection/>
    </xf>
    <xf numFmtId="0" fontId="9" fillId="24" borderId="10" xfId="52" applyFont="1" applyFill="1" applyBorder="1" applyAlignment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52" applyFont="1" applyBorder="1" applyAlignment="1">
      <alignment horizontal="center" vertical="center"/>
      <protection/>
    </xf>
    <xf numFmtId="44" fontId="6" fillId="0" borderId="0" xfId="52" applyNumberFormat="1" applyFont="1" applyBorder="1" applyAlignment="1">
      <alignment horizontal="left" vertical="center"/>
      <protection/>
    </xf>
    <xf numFmtId="0" fontId="8" fillId="0" borderId="0" xfId="52" applyFont="1" applyAlignment="1">
      <alignment horizontal="center" vertical="center"/>
      <protection/>
    </xf>
    <xf numFmtId="0" fontId="6" fillId="21" borderId="1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" fontId="11" fillId="0" borderId="0" xfId="0" applyNumberFormat="1" applyFont="1" applyBorder="1" applyAlignment="1">
      <alignment horizontal="center" vertical="center" wrapText="1"/>
    </xf>
    <xf numFmtId="44" fontId="10" fillId="0" borderId="0" xfId="0" applyNumberFormat="1" applyFont="1" applyBorder="1" applyAlignment="1">
      <alignment horizontal="center" vertical="center"/>
    </xf>
    <xf numFmtId="44" fontId="11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21" borderId="12" xfId="0" applyFont="1" applyFill="1" applyBorder="1" applyAlignment="1">
      <alignment horizontal="center" vertical="center"/>
    </xf>
    <xf numFmtId="49" fontId="8" fillId="21" borderId="12" xfId="61" applyNumberFormat="1" applyFont="1" applyFill="1" applyBorder="1" applyAlignment="1">
      <alignment horizontal="center" vertical="center"/>
    </xf>
    <xf numFmtId="0" fontId="8" fillId="21" borderId="12" xfId="0" applyFont="1" applyFill="1" applyBorder="1" applyAlignment="1">
      <alignment horizontal="center" vertical="center"/>
    </xf>
    <xf numFmtId="0" fontId="8" fillId="21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2" fillId="25" borderId="13" xfId="0" applyFont="1" applyFill="1" applyBorder="1" applyAlignment="1">
      <alignment horizontal="left"/>
    </xf>
    <xf numFmtId="0" fontId="12" fillId="25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26" borderId="15" xfId="0" applyFont="1" applyFill="1" applyBorder="1" applyAlignment="1">
      <alignment/>
    </xf>
    <xf numFmtId="0" fontId="12" fillId="25" borderId="16" xfId="0" applyFont="1" applyFill="1" applyBorder="1" applyAlignment="1">
      <alignment/>
    </xf>
    <xf numFmtId="0" fontId="8" fillId="25" borderId="17" xfId="0" applyFont="1" applyFill="1" applyBorder="1" applyAlignment="1">
      <alignment/>
    </xf>
    <xf numFmtId="0" fontId="8" fillId="20" borderId="17" xfId="0" applyFont="1" applyFill="1" applyBorder="1" applyAlignment="1">
      <alignment/>
    </xf>
    <xf numFmtId="0" fontId="8" fillId="20" borderId="18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8" fillId="0" borderId="21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44" fontId="11" fillId="0" borderId="10" xfId="61" applyFont="1" applyFill="1" applyBorder="1" applyAlignment="1">
      <alignment horizontal="center" vertical="center" wrapText="1"/>
    </xf>
    <xf numFmtId="44" fontId="11" fillId="0" borderId="10" xfId="6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10" fillId="0" borderId="0" xfId="0" applyNumberFormat="1" applyFont="1" applyFill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center"/>
    </xf>
    <xf numFmtId="44" fontId="11" fillId="0" borderId="0" xfId="61" applyFont="1" applyFill="1" applyBorder="1" applyAlignment="1">
      <alignment horizontal="left"/>
    </xf>
    <xf numFmtId="44" fontId="11" fillId="0" borderId="0" xfId="61" applyFont="1" applyFill="1" applyBorder="1" applyAlignment="1">
      <alignment horizontal="right" vertical="center" wrapText="1"/>
    </xf>
    <xf numFmtId="0" fontId="11" fillId="0" borderId="0" xfId="0" applyFont="1" applyFill="1" applyAlignment="1">
      <alignment wrapText="1"/>
    </xf>
    <xf numFmtId="0" fontId="10" fillId="0" borderId="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 vertical="center"/>
    </xf>
    <xf numFmtId="44" fontId="10" fillId="0" borderId="10" xfId="61" applyFont="1" applyFill="1" applyBorder="1" applyAlignment="1">
      <alignment vertical="center"/>
    </xf>
    <xf numFmtId="0" fontId="11" fillId="0" borderId="0" xfId="0" applyNumberFormat="1" applyFont="1" applyFill="1" applyAlignment="1">
      <alignment horizontal="center"/>
    </xf>
    <xf numFmtId="44" fontId="11" fillId="0" borderId="0" xfId="61" applyFont="1" applyFill="1" applyAlignment="1">
      <alignment horizontal="left"/>
    </xf>
    <xf numFmtId="0" fontId="10" fillId="20" borderId="10" xfId="0" applyFont="1" applyFill="1" applyBorder="1" applyAlignment="1">
      <alignment horizontal="center" vertical="center" wrapText="1"/>
    </xf>
    <xf numFmtId="0" fontId="10" fillId="20" borderId="10" xfId="0" applyNumberFormat="1" applyFont="1" applyFill="1" applyBorder="1" applyAlignment="1">
      <alignment horizontal="center" vertical="center" wrapText="1"/>
    </xf>
    <xf numFmtId="44" fontId="10" fillId="20" borderId="10" xfId="61" applyFont="1" applyFill="1" applyBorder="1" applyAlignment="1">
      <alignment horizontal="center" vertical="center" wrapText="1"/>
    </xf>
    <xf numFmtId="0" fontId="6" fillId="21" borderId="10" xfId="52" applyFont="1" applyFill="1" applyBorder="1" applyAlignment="1">
      <alignment horizontal="left" vertical="center"/>
      <protection/>
    </xf>
    <xf numFmtId="0" fontId="6" fillId="21" borderId="10" xfId="52" applyNumberFormat="1" applyFont="1" applyFill="1" applyBorder="1" applyAlignment="1">
      <alignment horizontal="center" vertical="center" wrapText="1"/>
      <protection/>
    </xf>
    <xf numFmtId="0" fontId="6" fillId="21" borderId="10" xfId="52" applyFont="1" applyFill="1" applyBorder="1" applyAlignment="1">
      <alignment horizontal="center" vertical="center"/>
      <protection/>
    </xf>
    <xf numFmtId="0" fontId="6" fillId="21" borderId="10" xfId="52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vertical="center"/>
    </xf>
    <xf numFmtId="44" fontId="10" fillId="0" borderId="0" xfId="0" applyNumberFormat="1" applyFont="1" applyBorder="1" applyAlignment="1">
      <alignment vertical="center" wrapText="1"/>
    </xf>
    <xf numFmtId="0" fontId="6" fillId="20" borderId="10" xfId="0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vertical="center"/>
    </xf>
    <xf numFmtId="44" fontId="11" fillId="24" borderId="0" xfId="61" applyFont="1" applyFill="1" applyBorder="1" applyAlignment="1">
      <alignment horizontal="center" vertical="center" wrapText="1"/>
    </xf>
    <xf numFmtId="44" fontId="11" fillId="24" borderId="10" xfId="61" applyNumberFormat="1" applyFont="1" applyFill="1" applyBorder="1" applyAlignment="1">
      <alignment horizontal="center" vertical="center" wrapText="1"/>
    </xf>
    <xf numFmtId="44" fontId="11" fillId="0" borderId="0" xfId="0" applyNumberFormat="1" applyFont="1" applyBorder="1" applyAlignment="1">
      <alignment vertical="center" wrapText="1"/>
    </xf>
    <xf numFmtId="44" fontId="11" fillId="0" borderId="0" xfId="0" applyNumberFormat="1" applyFont="1" applyBorder="1" applyAlignment="1">
      <alignment horizontal="center" vertical="center" wrapText="1"/>
    </xf>
    <xf numFmtId="44" fontId="11" fillId="0" borderId="0" xfId="61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vertical="center" wrapText="1"/>
    </xf>
    <xf numFmtId="0" fontId="6" fillId="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21" borderId="24" xfId="0" applyFont="1" applyFill="1" applyBorder="1" applyAlignment="1">
      <alignment horizontal="center" vertical="center"/>
    </xf>
    <xf numFmtId="0" fontId="14" fillId="0" borderId="24" xfId="0" applyFont="1" applyBorder="1" applyAlignment="1">
      <alignment/>
    </xf>
    <xf numFmtId="2" fontId="8" fillId="0" borderId="10" xfId="0" applyNumberFormat="1" applyFont="1" applyBorder="1" applyAlignment="1">
      <alignment horizontal="center" vertical="center" wrapText="1"/>
    </xf>
    <xf numFmtId="44" fontId="11" fillId="0" borderId="0" xfId="61" applyFont="1" applyBorder="1" applyAlignment="1">
      <alignment horizontal="right" vertical="center"/>
    </xf>
    <xf numFmtId="44" fontId="13" fillId="0" borderId="0" xfId="61" applyFont="1" applyBorder="1" applyAlignment="1">
      <alignment horizontal="center" vertical="center"/>
    </xf>
    <xf numFmtId="0" fontId="8" fillId="0" borderId="0" xfId="52" applyFont="1" applyBorder="1" applyAlignment="1">
      <alignment vertical="center"/>
      <protection/>
    </xf>
    <xf numFmtId="0" fontId="6" fillId="20" borderId="25" xfId="0" applyFont="1" applyFill="1" applyBorder="1" applyAlignment="1">
      <alignment vertical="center"/>
    </xf>
    <xf numFmtId="0" fontId="6" fillId="20" borderId="24" xfId="0" applyFont="1" applyFill="1" applyBorder="1" applyAlignment="1">
      <alignment vertical="center"/>
    </xf>
    <xf numFmtId="0" fontId="6" fillId="20" borderId="26" xfId="0" applyFont="1" applyFill="1" applyBorder="1" applyAlignment="1">
      <alignment vertical="center"/>
    </xf>
    <xf numFmtId="0" fontId="6" fillId="20" borderId="27" xfId="0" applyFont="1" applyFill="1" applyBorder="1" applyAlignment="1">
      <alignment vertical="center"/>
    </xf>
    <xf numFmtId="0" fontId="6" fillId="20" borderId="28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6" fillId="0" borderId="10" xfId="0" applyFont="1" applyBorder="1" applyAlignment="1">
      <alignment/>
    </xf>
    <xf numFmtId="44" fontId="11" fillId="0" borderId="10" xfId="61" applyNumberFormat="1" applyFont="1" applyFill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44" fontId="10" fillId="0" borderId="10" xfId="0" applyNumberFormat="1" applyFont="1" applyFill="1" applyBorder="1" applyAlignment="1">
      <alignment horizontal="center" vertical="center"/>
    </xf>
    <xf numFmtId="44" fontId="11" fillId="0" borderId="29" xfId="61" applyNumberFormat="1" applyFont="1" applyFill="1" applyBorder="1" applyAlignment="1">
      <alignment horizontal="center" vertical="center" wrapText="1"/>
    </xf>
    <xf numFmtId="44" fontId="10" fillId="0" borderId="10" xfId="61" applyNumberFormat="1" applyFont="1" applyFill="1" applyBorder="1" applyAlignment="1">
      <alignment horizontal="center" vertical="center" wrapText="1"/>
    </xf>
    <xf numFmtId="44" fontId="11" fillId="0" borderId="0" xfId="0" applyNumberFormat="1" applyFont="1" applyFill="1" applyBorder="1" applyAlignment="1">
      <alignment vertical="center" wrapText="1"/>
    </xf>
    <xf numFmtId="44" fontId="10" fillId="0" borderId="0" xfId="0" applyNumberFormat="1" applyFont="1" applyFill="1" applyBorder="1" applyAlignment="1">
      <alignment horizontal="center" vertical="center"/>
    </xf>
    <xf numFmtId="44" fontId="10" fillId="0" borderId="0" xfId="0" applyNumberFormat="1" applyFont="1" applyFill="1" applyBorder="1" applyAlignment="1">
      <alignment vertical="center" wrapText="1"/>
    </xf>
    <xf numFmtId="44" fontId="11" fillId="0" borderId="0" xfId="6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4" fontId="10" fillId="0" borderId="0" xfId="61" applyFont="1" applyFill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4" fontId="11" fillId="0" borderId="10" xfId="61" applyFont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center" vertical="center"/>
    </xf>
    <xf numFmtId="0" fontId="6" fillId="21" borderId="10" xfId="0" applyNumberFormat="1" applyFont="1" applyFill="1" applyBorder="1" applyAlignment="1">
      <alignment horizontal="center" vertical="center" wrapText="1"/>
    </xf>
    <xf numFmtId="1" fontId="6" fillId="21" borderId="10" xfId="61" applyNumberFormat="1" applyFont="1" applyFill="1" applyBorder="1" applyAlignment="1">
      <alignment horizontal="center" vertical="center" wrapText="1"/>
    </xf>
    <xf numFmtId="44" fontId="6" fillId="21" borderId="10" xfId="61" applyFont="1" applyFill="1" applyBorder="1" applyAlignment="1">
      <alignment horizontal="center" vertical="center"/>
    </xf>
    <xf numFmtId="44" fontId="6" fillId="21" borderId="10" xfId="0" applyNumberFormat="1" applyFont="1" applyFill="1" applyBorder="1" applyAlignment="1">
      <alignment horizontal="center" vertical="center" wrapText="1"/>
    </xf>
    <xf numFmtId="0" fontId="6" fillId="21" borderId="1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/>
    </xf>
    <xf numFmtId="0" fontId="8" fillId="0" borderId="10" xfId="0" applyFont="1" applyBorder="1" applyAlignment="1">
      <alignment vertical="center"/>
    </xf>
    <xf numFmtId="49" fontId="6" fillId="21" borderId="29" xfId="61" applyNumberFormat="1" applyFont="1" applyFill="1" applyBorder="1" applyAlignment="1">
      <alignment vertical="center"/>
    </xf>
    <xf numFmtId="49" fontId="6" fillId="21" borderId="25" xfId="61" applyNumberFormat="1" applyFont="1" applyFill="1" applyBorder="1" applyAlignment="1">
      <alignment vertical="center"/>
    </xf>
    <xf numFmtId="49" fontId="6" fillId="21" borderId="24" xfId="61" applyNumberFormat="1" applyFont="1" applyFill="1" applyBorder="1" applyAlignment="1">
      <alignment vertical="center"/>
    </xf>
    <xf numFmtId="0" fontId="8" fillId="0" borderId="0" xfId="52" applyFont="1" applyFill="1" applyAlignment="1">
      <alignment vertical="center"/>
      <protection/>
    </xf>
    <xf numFmtId="0" fontId="8" fillId="0" borderId="0" xfId="52" applyFont="1" applyFill="1" applyBorder="1" applyAlignment="1">
      <alignment vertical="center"/>
      <protection/>
    </xf>
    <xf numFmtId="44" fontId="8" fillId="0" borderId="0" xfId="6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4" fontId="6" fillId="24" borderId="10" xfId="52" applyNumberFormat="1" applyFont="1" applyFill="1" applyBorder="1" applyAlignment="1">
      <alignment horizontal="center" vertical="center" wrapText="1"/>
      <protection/>
    </xf>
    <xf numFmtId="44" fontId="6" fillId="0" borderId="0" xfId="61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center" vertical="center"/>
    </xf>
    <xf numFmtId="8" fontId="11" fillId="0" borderId="10" xfId="61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0" fontId="11" fillId="17" borderId="10" xfId="0" applyFont="1" applyFill="1" applyBorder="1" applyAlignment="1">
      <alignment vertical="center" wrapText="1"/>
    </xf>
    <xf numFmtId="0" fontId="6" fillId="20" borderId="10" xfId="0" applyFont="1" applyFill="1" applyBorder="1" applyAlignment="1">
      <alignment horizontal="left" vertical="center" wrapText="1"/>
    </xf>
    <xf numFmtId="44" fontId="8" fillId="0" borderId="0" xfId="52" applyNumberFormat="1" applyFont="1" applyFill="1" applyAlignment="1">
      <alignment vertical="center"/>
      <protection/>
    </xf>
    <xf numFmtId="44" fontId="8" fillId="0" borderId="0" xfId="52" applyNumberFormat="1" applyFont="1" applyFill="1" applyBorder="1" applyAlignment="1">
      <alignment vertical="center"/>
      <protection/>
    </xf>
    <xf numFmtId="44" fontId="6" fillId="0" borderId="10" xfId="52" applyNumberFormat="1" applyFont="1" applyFill="1" applyBorder="1" applyAlignment="1">
      <alignment horizontal="center" vertical="center" wrapText="1"/>
      <protection/>
    </xf>
    <xf numFmtId="164" fontId="5" fillId="0" borderId="0" xfId="61" applyNumberFormat="1" applyFont="1" applyBorder="1" applyAlignment="1">
      <alignment horizontal="center" vertical="center"/>
    </xf>
    <xf numFmtId="2" fontId="11" fillId="0" borderId="2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4" fontId="34" fillId="0" borderId="18" xfId="61" applyNumberFormat="1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2" fontId="10" fillId="0" borderId="24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1" fillId="0" borderId="0" xfId="0" applyNumberFormat="1" applyFont="1" applyFill="1" applyBorder="1" applyAlignment="1">
      <alignment horizontal="center" vertical="center" wrapText="1"/>
    </xf>
    <xf numFmtId="44" fontId="10" fillId="0" borderId="0" xfId="61" applyNumberFormat="1" applyFont="1" applyFill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44" fontId="11" fillId="24" borderId="0" xfId="61" applyNumberFormat="1" applyFont="1" applyFill="1" applyBorder="1" applyAlignment="1">
      <alignment horizontal="center" vertical="center" wrapText="1"/>
    </xf>
    <xf numFmtId="44" fontId="11" fillId="0" borderId="0" xfId="61" applyNumberFormat="1" applyFont="1" applyFill="1" applyBorder="1" applyAlignment="1">
      <alignment horizontal="center" vertical="center" wrapText="1"/>
    </xf>
    <xf numFmtId="0" fontId="5" fillId="17" borderId="28" xfId="0" applyFont="1" applyFill="1" applyBorder="1" applyAlignment="1">
      <alignment horizontal="left" vertical="center" wrapText="1"/>
    </xf>
    <xf numFmtId="0" fontId="10" fillId="17" borderId="10" xfId="0" applyFont="1" applyFill="1" applyBorder="1" applyAlignment="1">
      <alignment vertical="center" wrapText="1"/>
    </xf>
    <xf numFmtId="0" fontId="6" fillId="24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16" fontId="11" fillId="0" borderId="10" xfId="0" applyNumberFormat="1" applyFont="1" applyFill="1" applyBorder="1" applyAlignment="1">
      <alignment horizontal="center" vertical="center" wrapText="1"/>
    </xf>
    <xf numFmtId="164" fontId="6" fillId="21" borderId="10" xfId="61" applyNumberFormat="1" applyFont="1" applyFill="1" applyBorder="1" applyAlignment="1">
      <alignment horizontal="right" vertical="center" wrapText="1"/>
    </xf>
    <xf numFmtId="164" fontId="8" fillId="0" borderId="10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4" fontId="8" fillId="0" borderId="10" xfId="61" applyNumberFormat="1" applyFont="1" applyFill="1" applyBorder="1" applyAlignment="1">
      <alignment horizontal="right" vertical="center" wrapText="1"/>
    </xf>
    <xf numFmtId="164" fontId="6" fillId="0" borderId="10" xfId="61" applyNumberFormat="1" applyFont="1" applyFill="1" applyBorder="1" applyAlignment="1">
      <alignment horizontal="right" vertical="center" wrapText="1"/>
    </xf>
    <xf numFmtId="164" fontId="8" fillId="0" borderId="10" xfId="52" applyNumberFormat="1" applyFont="1" applyFill="1" applyBorder="1" applyAlignment="1">
      <alignment horizontal="right" vertical="center" wrapText="1"/>
      <protection/>
    </xf>
    <xf numFmtId="164" fontId="8" fillId="0" borderId="10" xfId="52" applyNumberFormat="1" applyFont="1" applyFill="1" applyBorder="1" applyAlignment="1">
      <alignment horizontal="right" vertical="center"/>
      <protection/>
    </xf>
    <xf numFmtId="164" fontId="8" fillId="0" borderId="0" xfId="52" applyNumberFormat="1" applyFont="1" applyBorder="1" applyAlignment="1">
      <alignment horizontal="right" vertical="center" wrapText="1"/>
      <protection/>
    </xf>
    <xf numFmtId="164" fontId="5" fillId="0" borderId="16" xfId="0" applyNumberFormat="1" applyFont="1" applyBorder="1" applyAlignment="1">
      <alignment horizontal="right" vertical="center" wrapText="1"/>
    </xf>
    <xf numFmtId="164" fontId="11" fillId="0" borderId="0" xfId="61" applyNumberFormat="1" applyFont="1" applyBorder="1" applyAlignment="1">
      <alignment horizontal="right" vertical="center"/>
    </xf>
    <xf numFmtId="0" fontId="7" fillId="0" borderId="28" xfId="0" applyFont="1" applyFill="1" applyBorder="1" applyAlignment="1">
      <alignment horizontal="left" vertical="center" wrapText="1"/>
    </xf>
    <xf numFmtId="0" fontId="5" fillId="20" borderId="25" xfId="0" applyFont="1" applyFill="1" applyBorder="1" applyAlignment="1">
      <alignment horizontal="left" vertical="center" wrapText="1"/>
    </xf>
    <xf numFmtId="8" fontId="7" fillId="0" borderId="28" xfId="0" applyNumberFormat="1" applyFont="1" applyFill="1" applyBorder="1" applyAlignment="1">
      <alignment horizontal="left" vertical="center" wrapText="1"/>
    </xf>
    <xf numFmtId="44" fontId="5" fillId="27" borderId="29" xfId="61" applyFont="1" applyFill="1" applyBorder="1" applyAlignment="1">
      <alignment horizontal="left" vertical="center"/>
    </xf>
    <xf numFmtId="44" fontId="5" fillId="27" borderId="25" xfId="61" applyFont="1" applyFill="1" applyBorder="1" applyAlignment="1">
      <alignment horizontal="left" vertical="center"/>
    </xf>
    <xf numFmtId="44" fontId="5" fillId="27" borderId="24" xfId="61" applyFont="1" applyFill="1" applyBorder="1" applyAlignment="1">
      <alignment horizontal="left" vertical="center"/>
    </xf>
    <xf numFmtId="0" fontId="5" fillId="20" borderId="28" xfId="0" applyFont="1" applyFill="1" applyBorder="1" applyAlignment="1">
      <alignment horizontal="left" vertical="center" wrapText="1"/>
    </xf>
    <xf numFmtId="164" fontId="5" fillId="0" borderId="12" xfId="61" applyNumberFormat="1" applyFont="1" applyBorder="1" applyAlignment="1">
      <alignment horizontal="center" vertical="center"/>
    </xf>
    <xf numFmtId="164" fontId="5" fillId="0" borderId="31" xfId="61" applyNumberFormat="1" applyFont="1" applyBorder="1" applyAlignment="1">
      <alignment horizontal="center" vertical="center"/>
    </xf>
    <xf numFmtId="164" fontId="5" fillId="0" borderId="32" xfId="61" applyNumberFormat="1" applyFont="1" applyBorder="1" applyAlignment="1">
      <alignment horizontal="center" vertical="center"/>
    </xf>
    <xf numFmtId="164" fontId="5" fillId="0" borderId="33" xfId="61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44" fontId="5" fillId="21" borderId="29" xfId="61" applyFont="1" applyFill="1" applyBorder="1" applyAlignment="1">
      <alignment horizontal="left" vertical="center"/>
    </xf>
    <xf numFmtId="44" fontId="5" fillId="21" borderId="25" xfId="61" applyFont="1" applyFill="1" applyBorder="1" applyAlignment="1">
      <alignment horizontal="left" vertical="center"/>
    </xf>
    <xf numFmtId="44" fontId="5" fillId="21" borderId="24" xfId="61" applyFont="1" applyFill="1" applyBorder="1" applyAlignment="1">
      <alignment horizontal="left" vertical="center"/>
    </xf>
    <xf numFmtId="0" fontId="5" fillId="20" borderId="29" xfId="0" applyFont="1" applyFill="1" applyBorder="1" applyAlignment="1">
      <alignment horizontal="left" vertical="center" wrapText="1"/>
    </xf>
    <xf numFmtId="0" fontId="5" fillId="20" borderId="24" xfId="0" applyFont="1" applyFill="1" applyBorder="1" applyAlignment="1">
      <alignment horizontal="left" vertical="center" wrapText="1"/>
    </xf>
    <xf numFmtId="44" fontId="6" fillId="21" borderId="10" xfId="52" applyNumberFormat="1" applyFont="1" applyFill="1" applyBorder="1" applyAlignment="1">
      <alignment horizontal="left" vertical="center"/>
      <protection/>
    </xf>
    <xf numFmtId="44" fontId="6" fillId="21" borderId="10" xfId="61" applyNumberFormat="1" applyFont="1" applyFill="1" applyBorder="1" applyAlignment="1">
      <alignment horizontal="left" vertical="center"/>
    </xf>
    <xf numFmtId="0" fontId="8" fillId="21" borderId="10" xfId="0" applyFont="1" applyFill="1" applyBorder="1" applyAlignment="1">
      <alignment horizontal="center" vertical="center"/>
    </xf>
    <xf numFmtId="0" fontId="8" fillId="21" borderId="35" xfId="0" applyFont="1" applyFill="1" applyBorder="1" applyAlignment="1">
      <alignment horizontal="center" vertical="center"/>
    </xf>
    <xf numFmtId="0" fontId="8" fillId="21" borderId="28" xfId="0" applyFont="1" applyFill="1" applyBorder="1" applyAlignment="1">
      <alignment horizontal="center" vertical="center" wrapText="1"/>
    </xf>
    <xf numFmtId="0" fontId="8" fillId="21" borderId="36" xfId="0" applyFont="1" applyFill="1" applyBorder="1" applyAlignment="1">
      <alignment horizontal="center" vertical="center"/>
    </xf>
    <xf numFmtId="0" fontId="8" fillId="21" borderId="22" xfId="0" applyFont="1" applyFill="1" applyBorder="1" applyAlignment="1">
      <alignment horizontal="center" vertical="center"/>
    </xf>
    <xf numFmtId="0" fontId="8" fillId="21" borderId="28" xfId="0" applyFont="1" applyFill="1" applyBorder="1" applyAlignment="1">
      <alignment horizontal="center" vertical="center"/>
    </xf>
    <xf numFmtId="49" fontId="8" fillId="21" borderId="28" xfId="0" applyNumberFormat="1" applyFont="1" applyFill="1" applyBorder="1" applyAlignment="1">
      <alignment horizontal="center" vertical="center" wrapText="1"/>
    </xf>
    <xf numFmtId="49" fontId="8" fillId="21" borderId="36" xfId="0" applyNumberFormat="1" applyFont="1" applyFill="1" applyBorder="1" applyAlignment="1">
      <alignment horizontal="center" vertical="center"/>
    </xf>
    <xf numFmtId="49" fontId="8" fillId="21" borderId="22" xfId="0" applyNumberFormat="1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left" vertical="center"/>
    </xf>
    <xf numFmtId="0" fontId="6" fillId="20" borderId="10" xfId="0" applyFont="1" applyFill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44" fontId="11" fillId="24" borderId="28" xfId="61" applyFont="1" applyFill="1" applyBorder="1" applyAlignment="1">
      <alignment horizontal="center" vertical="center" wrapText="1"/>
    </xf>
    <xf numFmtId="44" fontId="11" fillId="24" borderId="22" xfId="61" applyFont="1" applyFill="1" applyBorder="1" applyAlignment="1">
      <alignment horizontal="center" vertical="center" wrapText="1"/>
    </xf>
    <xf numFmtId="0" fontId="11" fillId="20" borderId="37" xfId="0" applyFont="1" applyFill="1" applyBorder="1" applyAlignment="1">
      <alignment horizontal="center" vertical="center"/>
    </xf>
    <xf numFmtId="0" fontId="11" fillId="20" borderId="38" xfId="0" applyFont="1" applyFill="1" applyBorder="1" applyAlignment="1">
      <alignment horizontal="center" vertical="center"/>
    </xf>
    <xf numFmtId="0" fontId="11" fillId="20" borderId="39" xfId="0" applyFont="1" applyFill="1" applyBorder="1" applyAlignment="1">
      <alignment horizontal="center" vertical="center"/>
    </xf>
    <xf numFmtId="0" fontId="10" fillId="20" borderId="40" xfId="0" applyFont="1" applyFill="1" applyBorder="1" applyAlignment="1">
      <alignment horizontal="center" vertical="center"/>
    </xf>
    <xf numFmtId="0" fontId="10" fillId="20" borderId="38" xfId="0" applyFont="1" applyFill="1" applyBorder="1" applyAlignment="1">
      <alignment horizontal="center" vertical="center"/>
    </xf>
    <xf numFmtId="0" fontId="10" fillId="20" borderId="41" xfId="0" applyFont="1" applyFill="1" applyBorder="1" applyAlignment="1">
      <alignment horizontal="center" vertical="center"/>
    </xf>
    <xf numFmtId="0" fontId="5" fillId="20" borderId="42" xfId="0" applyFont="1" applyFill="1" applyBorder="1" applyAlignment="1">
      <alignment horizontal="left" vertical="center"/>
    </xf>
    <xf numFmtId="0" fontId="5" fillId="20" borderId="35" xfId="0" applyFont="1" applyFill="1" applyBorder="1" applyAlignment="1">
      <alignment horizontal="left" vertical="center"/>
    </xf>
    <xf numFmtId="0" fontId="5" fillId="20" borderId="43" xfId="0" applyFont="1" applyFill="1" applyBorder="1" applyAlignment="1">
      <alignment horizontal="left" vertical="center"/>
    </xf>
    <xf numFmtId="0" fontId="6" fillId="20" borderId="44" xfId="0" applyFont="1" applyFill="1" applyBorder="1" applyAlignment="1">
      <alignment horizontal="center" vertical="center"/>
    </xf>
    <xf numFmtId="0" fontId="6" fillId="20" borderId="4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righ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eszyt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" name="AutoShape 6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" name="AutoShape 7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" name="AutoShape 9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" name="AutoShape 17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8" name="AutoShape 2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0" name="AutoShape 59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1" name="AutoShape 75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2" name="AutoShape 78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3" name="AutoShape 8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4" name="AutoShape 8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5" name="AutoShape 82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6" name="AutoShape 8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7" name="AutoShape 8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8" name="AutoShape 88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9" name="AutoShape 9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0" name="AutoShape 91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1" name="AutoShape 9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2" name="AutoShape 9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3" name="AutoShape 9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4" name="AutoShape 9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5" name="AutoShape 9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6" name="AutoShape 98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7" name="AutoShape 100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8" name="AutoShape 10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9" name="AutoShape 10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0" name="AutoShape 103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1" name="AutoShape 104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2" name="AutoShape 10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3" name="AutoShape 10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4" name="AutoShape 107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5" name="AutoShape 108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6" name="AutoShape 11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7" name="AutoShape 111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8" name="AutoShape 157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9" name="AutoShape 158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40" name="AutoShape 159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41" name="AutoShape 160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2" name="AutoShape 16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3" name="AutoShape 16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4" name="AutoShape 163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5" name="AutoShape 16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6" name="AutoShape 165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7" name="AutoShape 16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8" name="AutoShape 16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9" name="AutoShape 168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0" name="AutoShape 16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1" name="AutoShape 170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2" name="AutoShape 171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3" name="AutoShape 172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4" name="AutoShape 173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5" name="AutoShape 17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6" name="AutoShape 175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7" name="AutoShape 17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8" name="AutoShape 177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9" name="AutoShape 178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0" name="AutoShape 180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1" name="AutoShape 18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2" name="AutoShape 182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3" name="AutoShape 18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4" name="AutoShape 184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5" name="AutoShape 18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6" name="AutoShape 18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7" name="AutoShape 187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8" name="AutoShape 18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9" name="AutoShape 189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0" name="AutoShape 190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1" name="AutoShape 19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2" name="AutoShape 192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3" name="AutoShape 19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4" name="AutoShape 19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5" name="AutoShape 19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76" name="AutoShape 198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77" name="AutoShape 199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78" name="AutoShape 200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79" name="AutoShape 201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80" name="AutoShape 20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81" name="AutoShape 203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82" name="AutoShape 204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83" name="AutoShape 205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84" name="AutoShape 20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85" name="AutoShape 207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86" name="AutoShape 208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87" name="AutoShape 20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88" name="AutoShape 21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89" name="AutoShape 21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0" name="AutoShape 212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1" name="AutoShape 21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2" name="AutoShape 214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3" name="AutoShape 215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4" name="AutoShape 21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5" name="AutoShape 21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6" name="AutoShape 21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7" name="AutoShape 21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8" name="AutoShape 22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9" name="AutoShape 22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00" name="AutoShape 22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01" name="AutoShape 22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02" name="AutoShape 22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03" name="AutoShape 22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04" name="AutoShape 227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05" name="AutoShape 22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06" name="AutoShape 229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07" name="AutoShape 230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08" name="AutoShape 23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09" name="AutoShape 23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10" name="AutoShape 23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11" name="AutoShape 23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12" name="AutoShape 235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13" name="AutoShape 23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14" name="AutoShape 238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15" name="AutoShape 239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16" name="AutoShape 240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17" name="AutoShape 241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18" name="AutoShape 24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19" name="AutoShape 243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20" name="AutoShape 244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21" name="AutoShape 245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22" name="AutoShape 24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23" name="AutoShape 247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24" name="AutoShape 248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25" name="AutoShape 24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26" name="AutoShape 25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27" name="AutoShape 25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28" name="AutoShape 252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29" name="AutoShape 25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30" name="AutoShape 254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31" name="AutoShape 255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32" name="AutoShape 25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33" name="AutoShape 25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34" name="AutoShape 25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35" name="AutoShape 25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36" name="AutoShape 26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37" name="AutoShape 26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38" name="AutoShape 26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39" name="AutoShape 26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40" name="AutoShape 26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41" name="AutoShape 26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42" name="AutoShape 267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43" name="AutoShape 26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44" name="AutoShape 269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45" name="AutoShape 270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46" name="AutoShape 27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47" name="AutoShape 27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48" name="AutoShape 27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49" name="AutoShape 27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50" name="AutoShape 275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51" name="AutoShape 27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52" name="AutoShape 277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3" name="AutoShape 279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4" name="AutoShape 280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5" name="AutoShape 281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6" name="AutoShape 282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57" name="AutoShape 283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58" name="AutoShape 284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59" name="AutoShape 28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60" name="AutoShape 28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61" name="AutoShape 28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62" name="AutoShape 28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63" name="AutoShape 28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64" name="AutoShape 29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65" name="AutoShape 291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66" name="AutoShape 29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67" name="AutoShape 29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68" name="AutoShape 29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69" name="AutoShape 29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70" name="AutoShape 29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71" name="AutoShape 29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72" name="AutoShape 298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73" name="AutoShape 299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74" name="AutoShape 30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75" name="AutoShape 30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76" name="AutoShape 303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77" name="AutoShape 30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78" name="AutoShape 305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79" name="AutoShape 30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80" name="AutoShape 307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81" name="AutoShape 30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82" name="AutoShape 309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83" name="AutoShape 310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84" name="AutoShape 31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85" name="AutoShape 31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86" name="AutoShape 313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87" name="AutoShape 31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88" name="AutoShape 315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89" name="AutoShape 31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90" name="AutoShape 31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91" name="AutoShape 319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92" name="AutoShape 320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93" name="AutoShape 321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94" name="AutoShape 322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95" name="AutoShape 323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96" name="AutoShape 324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97" name="AutoShape 32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98" name="AutoShape 32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99" name="AutoShape 32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00" name="AutoShape 32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01" name="AutoShape 32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02" name="AutoShape 33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03" name="AutoShape 331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04" name="AutoShape 33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05" name="AutoShape 33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06" name="AutoShape 33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07" name="AutoShape 33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08" name="AutoShape 33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09" name="AutoShape 33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10" name="AutoShape 338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11" name="AutoShape 339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12" name="AutoShape 34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13" name="AutoShape 34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14" name="AutoShape 343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15" name="AutoShape 34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16" name="AutoShape 345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17" name="AutoShape 34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18" name="AutoShape 347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19" name="AutoShape 34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20" name="AutoShape 349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21" name="AutoShape 350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22" name="AutoShape 35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23" name="AutoShape 35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24" name="AutoShape 353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25" name="AutoShape 35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26" name="AutoShape 355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27" name="AutoShape 35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28" name="AutoShape 35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29" name="AutoShape 392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30" name="AutoShape 393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31" name="AutoShape 394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32" name="AutoShape 395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33" name="AutoShape 39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34" name="AutoShape 397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35" name="AutoShape 39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36" name="AutoShape 39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37" name="AutoShape 40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38" name="AutoShape 40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39" name="AutoShape 402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40" name="AutoShape 40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41" name="AutoShape 40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42" name="AutoShape 40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43" name="AutoShape 40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44" name="AutoShape 40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45" name="AutoShape 40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46" name="AutoShape 40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47" name="AutoShape 41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48" name="AutoShape 411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49" name="AutoShape 41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50" name="AutoShape 41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51" name="AutoShape 41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52" name="AutoShape 41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53" name="AutoShape 41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54" name="AutoShape 418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55" name="AutoShape 419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56" name="AutoShape 420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57" name="AutoShape 42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58" name="AutoShape 42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59" name="AutoShape 423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60" name="AutoShape 424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61" name="AutoShape 42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62" name="AutoShape 42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63" name="AutoShape 42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64" name="AutoShape 428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65" name="AutoShape 42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66" name="AutoShape 43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67" name="AutoShape 432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68" name="AutoShape 433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69" name="AutoShape 434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70" name="AutoShape 435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71" name="AutoShape 43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72" name="AutoShape 437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73" name="AutoShape 43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74" name="AutoShape 43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75" name="AutoShape 44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76" name="AutoShape 44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77" name="AutoShape 442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78" name="AutoShape 44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79" name="AutoShape 44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80" name="AutoShape 44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81" name="AutoShape 44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82" name="AutoShape 44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83" name="AutoShape 44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84" name="AutoShape 44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85" name="AutoShape 45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86" name="AutoShape 451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87" name="AutoShape 45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88" name="AutoShape 45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89" name="AutoShape 45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90" name="AutoShape 45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91" name="AutoShape 45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92" name="AutoShape 458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93" name="AutoShape 459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94" name="AutoShape 460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95" name="AutoShape 46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96" name="AutoShape 46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97" name="AutoShape 463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98" name="AutoShape 464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99" name="AutoShape 46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00" name="AutoShape 46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01" name="AutoShape 46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02" name="AutoShape 468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03" name="AutoShape 46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04" name="AutoShape 47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05" name="AutoShape 472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06" name="AutoShape 473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07" name="AutoShape 474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08" name="AutoShape 475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09" name="AutoShape 47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10" name="AutoShape 477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11" name="AutoShape 47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12" name="AutoShape 47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13" name="AutoShape 48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14" name="AutoShape 48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15" name="AutoShape 482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16" name="AutoShape 48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17" name="AutoShape 48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18" name="AutoShape 48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19" name="AutoShape 48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20" name="AutoShape 48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21" name="AutoShape 48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22" name="AutoShape 48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23" name="AutoShape 49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24" name="AutoShape 491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25" name="AutoShape 49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26" name="AutoShape 49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27" name="AutoShape 49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28" name="AutoShape 49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29" name="AutoShape 49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30" name="AutoShape 498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31" name="AutoShape 499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32" name="AutoShape 500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33" name="AutoShape 50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34" name="AutoShape 50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35" name="AutoShape 503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36" name="AutoShape 504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37" name="AutoShape 50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38" name="AutoShape 50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39" name="AutoShape 50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40" name="AutoShape 508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41" name="AutoShape 50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42" name="AutoShape 51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43" name="AutoShape 512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44" name="AutoShape 513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45" name="AutoShape 514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46" name="AutoShape 515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47" name="AutoShape 51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48" name="AutoShape 517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49" name="AutoShape 51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50" name="AutoShape 51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51" name="AutoShape 52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52" name="AutoShape 52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53" name="AutoShape 522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54" name="AutoShape 52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55" name="AutoShape 52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56" name="AutoShape 52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57" name="AutoShape 52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58" name="AutoShape 52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59" name="AutoShape 52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60" name="AutoShape 52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61" name="AutoShape 53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62" name="AutoShape 531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63" name="AutoShape 53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64" name="AutoShape 53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65" name="AutoShape 53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66" name="AutoShape 53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67" name="AutoShape 53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68" name="AutoShape 538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69" name="AutoShape 539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70" name="AutoShape 540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71" name="AutoShape 54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72" name="AutoShape 54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73" name="AutoShape 543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74" name="AutoShape 544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75" name="AutoShape 54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76" name="AutoShape 54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77" name="AutoShape 54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78" name="AutoShape 548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79" name="AutoShape 54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80" name="AutoShape 55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81" name="AutoShape 552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82" name="AutoShape 553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83" name="AutoShape 554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84" name="AutoShape 555"/>
        <xdr:cNvSpPr>
          <a:spLocks/>
        </xdr:cNvSpPr>
      </xdr:nvSpPr>
      <xdr:spPr>
        <a:xfrm>
          <a:off x="7781925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85" name="AutoShape 55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86" name="AutoShape 557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87" name="AutoShape 55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88" name="AutoShape 55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89" name="AutoShape 56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90" name="AutoShape 56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91" name="AutoShape 562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92" name="AutoShape 56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93" name="AutoShape 56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94" name="AutoShape 56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95" name="AutoShape 56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96" name="AutoShape 56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97" name="AutoShape 56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98" name="AutoShape 56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99" name="AutoShape 57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00" name="AutoShape 571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01" name="AutoShape 57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02" name="AutoShape 57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03" name="AutoShape 57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04" name="AutoShape 57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05" name="AutoShape 57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06" name="AutoShape 578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07" name="AutoShape 579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08" name="AutoShape 580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09" name="AutoShape 58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10" name="AutoShape 58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11" name="AutoShape 583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12" name="AutoShape 584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13" name="AutoShape 58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14" name="AutoShape 58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15" name="AutoShape 58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16" name="AutoShape 588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17" name="AutoShape 58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18" name="AutoShape 59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19" name="AutoShape 59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20" name="AutoShape 593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21" name="AutoShape 594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22" name="AutoShape 595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23" name="AutoShape 59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24" name="AutoShape 597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25" name="AutoShape 598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26" name="AutoShape 59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27" name="AutoShape 60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28" name="AutoShape 60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29" name="AutoShape 602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30" name="AutoShape 60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31" name="AutoShape 604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32" name="AutoShape 605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33" name="AutoShape 60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34" name="AutoShape 60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35" name="AutoShape 60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36" name="AutoShape 60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37" name="AutoShape 610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38" name="AutoShape 61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39" name="AutoShape 612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40" name="AutoShape 61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41" name="AutoShape 614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42" name="AutoShape 61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43" name="AutoShape 61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44" name="AutoShape 617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45" name="AutoShape 61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46" name="AutoShape 619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47" name="AutoShape 620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48" name="AutoShape 62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49" name="AutoShape 622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50" name="AutoShape 62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51" name="AutoShape 62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52" name="AutoShape 62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53" name="AutoShape 62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54" name="AutoShape 627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55" name="AutoShape 628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56" name="AutoShape 62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57" name="AutoShape 630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58" name="AutoShape 631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59" name="AutoShape 632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60" name="AutoShape 63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61" name="AutoShape 634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62" name="AutoShape 635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63" name="AutoShape 63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64" name="AutoShape 637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65" name="AutoShape 638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66" name="AutoShape 63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67" name="AutoShape 64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68" name="AutoShape 64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69" name="AutoShape 642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70" name="AutoShape 643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71" name="AutoShape 644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72" name="AutoShape 645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73" name="AutoShape 64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74" name="AutoShape 647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75" name="AutoShape 64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76" name="AutoShape 649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77" name="AutoShape 650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78" name="AutoShape 65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79" name="AutoShape 65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80" name="AutoShape 653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81" name="AutoShape 654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82" name="AutoShape 655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83" name="AutoShape 659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84" name="AutoShape 660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85" name="AutoShape 66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86" name="AutoShape 662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87" name="AutoShape 66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88" name="AutoShape 664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89" name="AutoShape 665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90" name="AutoShape 66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91" name="AutoShape 66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92" name="AutoShape 66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93" name="AutoShape 66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94" name="AutoShape 67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95" name="AutoShape 67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96" name="AutoShape 672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97" name="AutoShape 67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98" name="AutoShape 67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99" name="AutoShape 67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00" name="AutoShape 67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01" name="AutoShape 677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02" name="AutoShape 67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03" name="AutoShape 67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04" name="AutoShape 68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05" name="AutoShape 68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06" name="AutoShape 68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07" name="AutoShape 683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08" name="AutoShape 684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09" name="AutoShape 68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10" name="AutoShape 68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11" name="AutoShape 687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12" name="AutoShape 68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13" name="AutoShape 69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14" name="AutoShape 691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15" name="AutoShape 692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16" name="AutoShape 693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17" name="AutoShape 694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18" name="AutoShape 69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19" name="AutoShape 69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20" name="AutoShape 69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21" name="AutoShape 69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22" name="AutoShape 69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23" name="AutoShape 70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24" name="AutoShape 701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25" name="AutoShape 70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26" name="AutoShape 70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27" name="AutoShape 70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28" name="AutoShape 70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29" name="AutoShape 70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30" name="AutoShape 70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31" name="AutoShape 708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32" name="AutoShape 709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33" name="AutoShape 71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34" name="AutoShape 71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35" name="AutoShape 71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36" name="AutoShape 71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37" name="AutoShape 71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38" name="AutoShape 71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39" name="AutoShape 71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40" name="AutoShape 717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41" name="AutoShape 71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42" name="AutoShape 719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43" name="AutoShape 720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44" name="AutoShape 72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45" name="AutoShape 72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46" name="AutoShape 72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47" name="AutoShape 72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48" name="AutoShape 725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49" name="AutoShape 72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50" name="AutoShape 727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51" name="AutoShape 72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52" name="AutoShape 729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53" name="AutoShape 73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54" name="AutoShape 731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55" name="AutoShape 73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56" name="AutoShape 73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57" name="AutoShape 73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58" name="AutoShape 735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59" name="AutoShape 73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60" name="AutoShape 73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61" name="AutoShape 738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62" name="AutoShape 739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63" name="AutoShape 74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64" name="AutoShape 741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65" name="AutoShape 742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66" name="AutoShape 743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67" name="AutoShape 74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68" name="AutoShape 74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69" name="AutoShape 74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70" name="AutoShape 74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71" name="AutoShape 748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72" name="AutoShape 749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73" name="AutoShape 750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74" name="AutoShape 75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75" name="AutoShape 75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76" name="AutoShape 753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77" name="AutoShape 754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78" name="AutoShape 75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79" name="AutoShape 75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80" name="AutoShape 75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81" name="AutoShape 758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82" name="AutoShape 75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83" name="AutoShape 76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84" name="AutoShape 76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85" name="AutoShape 76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86" name="AutoShape 763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87" name="AutoShape 76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88" name="AutoShape 765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89" name="AutoShape 76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90" name="AutoShape 76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91" name="AutoShape 768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92" name="AutoShape 76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93" name="AutoShape 770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94" name="AutoShape 771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95" name="AutoShape 772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96" name="AutoShape 773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97" name="AutoShape 77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98" name="AutoShape 775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99" name="AutoShape 77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00" name="AutoShape 777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01" name="AutoShape 778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02" name="AutoShape 779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03" name="AutoShape 780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04" name="AutoShape 781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05" name="AutoShape 782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06" name="AutoShape 783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07" name="AutoShape 784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08" name="AutoShape 78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09" name="AutoShape 78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10" name="AutoShape 787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11" name="AutoShape 78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12" name="AutoShape 789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13" name="AutoShape 790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14" name="AutoShape 791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15" name="AutoShape 792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16" name="AutoShape 79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17" name="AutoShape 79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1733550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18" name="AutoShape 79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1733550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19" name="AutoShape 79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1733550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20" name="AutoShape 79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21" name="AutoShape 80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22" name="AutoShape 80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23" name="AutoShape 807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24" name="AutoShape 808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25" name="AutoShape 80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26" name="AutoShape 810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27" name="AutoShape 811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28" name="AutoShape 812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29" name="AutoShape 81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30" name="AutoShape 814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31" name="AutoShape 815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32" name="AutoShape 81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33" name="AutoShape 817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34" name="AutoShape 818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35" name="AutoShape 81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36" name="AutoShape 82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37" name="AutoShape 82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38" name="AutoShape 822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39" name="AutoShape 823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40" name="AutoShape 824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41" name="AutoShape 825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42" name="AutoShape 82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43" name="AutoShape 827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44" name="AutoShape 82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45" name="AutoShape 829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46" name="AutoShape 830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47" name="AutoShape 83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48" name="AutoShape 83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49" name="AutoShape 833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50" name="AutoShape 834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51" name="AutoShape 835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52" name="AutoShape 83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53" name="AutoShape 83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54" name="AutoShape 838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55" name="AutoShape 839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56" name="AutoShape 840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57" name="AutoShape 84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58" name="AutoShape 842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59" name="AutoShape 84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60" name="AutoShape 844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61" name="AutoShape 845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62" name="AutoShape 84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63" name="AutoShape 84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64" name="AutoShape 84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65" name="AutoShape 84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66" name="AutoShape 85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67" name="AutoShape 85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68" name="AutoShape 852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69" name="AutoShape 85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70" name="AutoShape 85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71" name="AutoShape 85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72" name="AutoShape 85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73" name="AutoShape 857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74" name="AutoShape 85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75" name="AutoShape 85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76" name="AutoShape 86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77" name="AutoShape 86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78" name="AutoShape 86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79" name="AutoShape 863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80" name="AutoShape 864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81" name="AutoShape 86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82" name="AutoShape 86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83" name="AutoShape 867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84" name="AutoShape 86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85" name="AutoShape 86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86" name="AutoShape 87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87" name="AutoShape 871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88" name="AutoShape 872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89" name="AutoShape 873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90" name="AutoShape 874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91" name="AutoShape 87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92" name="AutoShape 87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93" name="AutoShape 87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94" name="AutoShape 87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95" name="AutoShape 87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96" name="AutoShape 88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97" name="AutoShape 881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98" name="AutoShape 88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99" name="AutoShape 88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00" name="AutoShape 88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01" name="AutoShape 88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02" name="AutoShape 88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03" name="AutoShape 88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04" name="AutoShape 888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05" name="AutoShape 889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06" name="AutoShape 89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07" name="AutoShape 89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08" name="AutoShape 89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09" name="AutoShape 89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10" name="AutoShape 89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11" name="AutoShape 89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12" name="AutoShape 89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13" name="AutoShape 897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14" name="AutoShape 89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15" name="AutoShape 899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16" name="AutoShape 900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17" name="AutoShape 90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18" name="AutoShape 90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19" name="AutoShape 90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20" name="AutoShape 90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21" name="AutoShape 905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22" name="AutoShape 90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23" name="AutoShape 907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24" name="AutoShape 90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25" name="AutoShape 909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26" name="AutoShape 91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27" name="AutoShape 911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28" name="AutoShape 91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29" name="AutoShape 91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30" name="AutoShape 91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31" name="AutoShape 915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32" name="AutoShape 91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33" name="AutoShape 91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34" name="AutoShape 918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35" name="AutoShape 919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36" name="AutoShape 92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37" name="AutoShape 921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38" name="AutoShape 922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39" name="AutoShape 923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40" name="AutoShape 92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41" name="AutoShape 92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42" name="AutoShape 92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43" name="AutoShape 92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44" name="AutoShape 928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45" name="AutoShape 929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46" name="AutoShape 930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47" name="AutoShape 93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48" name="AutoShape 93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49" name="AutoShape 933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50" name="AutoShape 934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51" name="AutoShape 93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52" name="AutoShape 93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53" name="AutoShape 93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54" name="AutoShape 938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55" name="AutoShape 93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56" name="AutoShape 94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57" name="AutoShape 94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58" name="AutoShape 94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59" name="AutoShape 943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60" name="AutoShape 94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61" name="AutoShape 945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62" name="AutoShape 94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63" name="AutoShape 94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64" name="AutoShape 948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65" name="AutoShape 94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66" name="AutoShape 950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67" name="AutoShape 951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68" name="AutoShape 952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69" name="AutoShape 953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70" name="AutoShape 95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71" name="AutoShape 955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72" name="AutoShape 956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73" name="AutoShape 957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74" name="AutoShape 958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75" name="AutoShape 959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76" name="AutoShape 960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77" name="AutoShape 961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78" name="AutoShape 962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79" name="AutoShape 963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80" name="AutoShape 964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81" name="AutoShape 965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82" name="AutoShape 96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83" name="AutoShape 967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84" name="AutoShape 96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85" name="AutoShape 969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86" name="AutoShape 970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87" name="AutoShape 972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88" name="AutoShape 97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89" name="AutoShape 97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180975</xdr:colOff>
      <xdr:row>3</xdr:row>
      <xdr:rowOff>0</xdr:rowOff>
    </xdr:to>
    <xdr:sp>
      <xdr:nvSpPr>
        <xdr:cNvPr id="790" name="AutoShape 1008"/>
        <xdr:cNvSpPr>
          <a:spLocks/>
        </xdr:cNvSpPr>
      </xdr:nvSpPr>
      <xdr:spPr>
        <a:xfrm>
          <a:off x="9344025" y="1457325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180975</xdr:colOff>
      <xdr:row>3</xdr:row>
      <xdr:rowOff>0</xdr:rowOff>
    </xdr:to>
    <xdr:sp>
      <xdr:nvSpPr>
        <xdr:cNvPr id="791" name="AutoShape 1009"/>
        <xdr:cNvSpPr>
          <a:spLocks/>
        </xdr:cNvSpPr>
      </xdr:nvSpPr>
      <xdr:spPr>
        <a:xfrm>
          <a:off x="9334500" y="1457325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200025</xdr:colOff>
      <xdr:row>3</xdr:row>
      <xdr:rowOff>0</xdr:rowOff>
    </xdr:to>
    <xdr:sp>
      <xdr:nvSpPr>
        <xdr:cNvPr id="792" name="AutoShape 1010"/>
        <xdr:cNvSpPr>
          <a:spLocks/>
        </xdr:cNvSpPr>
      </xdr:nvSpPr>
      <xdr:spPr>
        <a:xfrm>
          <a:off x="9334500" y="1457325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190500</xdr:colOff>
      <xdr:row>3</xdr:row>
      <xdr:rowOff>0</xdr:rowOff>
    </xdr:to>
    <xdr:sp>
      <xdr:nvSpPr>
        <xdr:cNvPr id="793" name="AutoShape 1011"/>
        <xdr:cNvSpPr>
          <a:spLocks/>
        </xdr:cNvSpPr>
      </xdr:nvSpPr>
      <xdr:spPr>
        <a:xfrm>
          <a:off x="9344025" y="1457325"/>
          <a:ext cx="180975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219075</xdr:colOff>
      <xdr:row>3</xdr:row>
      <xdr:rowOff>0</xdr:rowOff>
    </xdr:to>
    <xdr:sp>
      <xdr:nvSpPr>
        <xdr:cNvPr id="794" name="AutoShape 1012"/>
        <xdr:cNvSpPr>
          <a:spLocks/>
        </xdr:cNvSpPr>
      </xdr:nvSpPr>
      <xdr:spPr>
        <a:xfrm>
          <a:off x="9334500" y="1457325"/>
          <a:ext cx="219075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47625</xdr:colOff>
      <xdr:row>3</xdr:row>
      <xdr:rowOff>0</xdr:rowOff>
    </xdr:from>
    <xdr:to>
      <xdr:col>5</xdr:col>
      <xdr:colOff>200025</xdr:colOff>
      <xdr:row>3</xdr:row>
      <xdr:rowOff>0</xdr:rowOff>
    </xdr:to>
    <xdr:sp>
      <xdr:nvSpPr>
        <xdr:cNvPr id="795" name="AutoShape 1013"/>
        <xdr:cNvSpPr>
          <a:spLocks/>
        </xdr:cNvSpPr>
      </xdr:nvSpPr>
      <xdr:spPr>
        <a:xfrm>
          <a:off x="9382125" y="1457325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171450</xdr:colOff>
      <xdr:row>3</xdr:row>
      <xdr:rowOff>0</xdr:rowOff>
    </xdr:to>
    <xdr:sp>
      <xdr:nvSpPr>
        <xdr:cNvPr id="796" name="AutoShape 1014"/>
        <xdr:cNvSpPr>
          <a:spLocks/>
        </xdr:cNvSpPr>
      </xdr:nvSpPr>
      <xdr:spPr>
        <a:xfrm>
          <a:off x="9334500" y="1457325"/>
          <a:ext cx="17145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180975</xdr:colOff>
      <xdr:row>3</xdr:row>
      <xdr:rowOff>0</xdr:rowOff>
    </xdr:to>
    <xdr:sp>
      <xdr:nvSpPr>
        <xdr:cNvPr id="797" name="AutoShape 1015"/>
        <xdr:cNvSpPr>
          <a:spLocks/>
        </xdr:cNvSpPr>
      </xdr:nvSpPr>
      <xdr:spPr>
        <a:xfrm>
          <a:off x="9344025" y="1457325"/>
          <a:ext cx="17145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171450</xdr:colOff>
      <xdr:row>3</xdr:row>
      <xdr:rowOff>0</xdr:rowOff>
    </xdr:to>
    <xdr:sp>
      <xdr:nvSpPr>
        <xdr:cNvPr id="798" name="AutoShape 1016"/>
        <xdr:cNvSpPr>
          <a:spLocks/>
        </xdr:cNvSpPr>
      </xdr:nvSpPr>
      <xdr:spPr>
        <a:xfrm>
          <a:off x="9344025" y="1457325"/>
          <a:ext cx="161925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152400</xdr:colOff>
      <xdr:row>3</xdr:row>
      <xdr:rowOff>0</xdr:rowOff>
    </xdr:to>
    <xdr:sp>
      <xdr:nvSpPr>
        <xdr:cNvPr id="799" name="AutoShape 1017"/>
        <xdr:cNvSpPr>
          <a:spLocks/>
        </xdr:cNvSpPr>
      </xdr:nvSpPr>
      <xdr:spPr>
        <a:xfrm>
          <a:off x="9334500" y="1457325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190500</xdr:colOff>
      <xdr:row>3</xdr:row>
      <xdr:rowOff>0</xdr:rowOff>
    </xdr:to>
    <xdr:sp>
      <xdr:nvSpPr>
        <xdr:cNvPr id="800" name="AutoShape 1018"/>
        <xdr:cNvSpPr>
          <a:spLocks/>
        </xdr:cNvSpPr>
      </xdr:nvSpPr>
      <xdr:spPr>
        <a:xfrm>
          <a:off x="9344025" y="1457325"/>
          <a:ext cx="180975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171450</xdr:colOff>
      <xdr:row>3</xdr:row>
      <xdr:rowOff>0</xdr:rowOff>
    </xdr:to>
    <xdr:sp>
      <xdr:nvSpPr>
        <xdr:cNvPr id="801" name="AutoShape 1019"/>
        <xdr:cNvSpPr>
          <a:spLocks/>
        </xdr:cNvSpPr>
      </xdr:nvSpPr>
      <xdr:spPr>
        <a:xfrm>
          <a:off x="9344025" y="1457325"/>
          <a:ext cx="161925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180975</xdr:colOff>
      <xdr:row>3</xdr:row>
      <xdr:rowOff>0</xdr:rowOff>
    </xdr:to>
    <xdr:sp>
      <xdr:nvSpPr>
        <xdr:cNvPr id="802" name="AutoShape 1020"/>
        <xdr:cNvSpPr>
          <a:spLocks/>
        </xdr:cNvSpPr>
      </xdr:nvSpPr>
      <xdr:spPr>
        <a:xfrm>
          <a:off x="9334500" y="1457325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171450</xdr:colOff>
      <xdr:row>3</xdr:row>
      <xdr:rowOff>0</xdr:rowOff>
    </xdr:to>
    <xdr:sp>
      <xdr:nvSpPr>
        <xdr:cNvPr id="803" name="AutoShape 1022"/>
        <xdr:cNvSpPr>
          <a:spLocks/>
        </xdr:cNvSpPr>
      </xdr:nvSpPr>
      <xdr:spPr>
        <a:xfrm>
          <a:off x="9334500" y="1457325"/>
          <a:ext cx="17145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3</xdr:row>
      <xdr:rowOff>0</xdr:rowOff>
    </xdr:from>
    <xdr:to>
      <xdr:col>5</xdr:col>
      <xdr:colOff>190500</xdr:colOff>
      <xdr:row>3</xdr:row>
      <xdr:rowOff>0</xdr:rowOff>
    </xdr:to>
    <xdr:sp>
      <xdr:nvSpPr>
        <xdr:cNvPr id="804" name="AutoShape 1023"/>
        <xdr:cNvSpPr>
          <a:spLocks/>
        </xdr:cNvSpPr>
      </xdr:nvSpPr>
      <xdr:spPr>
        <a:xfrm>
          <a:off x="9353550" y="1457325"/>
          <a:ext cx="161925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3</xdr:row>
      <xdr:rowOff>0</xdr:rowOff>
    </xdr:from>
    <xdr:to>
      <xdr:col>5</xdr:col>
      <xdr:colOff>190500</xdr:colOff>
      <xdr:row>3</xdr:row>
      <xdr:rowOff>0</xdr:rowOff>
    </xdr:to>
    <xdr:sp>
      <xdr:nvSpPr>
        <xdr:cNvPr id="805" name="AutoShape 1024"/>
        <xdr:cNvSpPr>
          <a:spLocks/>
        </xdr:cNvSpPr>
      </xdr:nvSpPr>
      <xdr:spPr>
        <a:xfrm>
          <a:off x="9353550" y="1457325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47625</xdr:colOff>
      <xdr:row>3</xdr:row>
      <xdr:rowOff>0</xdr:rowOff>
    </xdr:from>
    <xdr:to>
      <xdr:col>5</xdr:col>
      <xdr:colOff>209550</xdr:colOff>
      <xdr:row>3</xdr:row>
      <xdr:rowOff>0</xdr:rowOff>
    </xdr:to>
    <xdr:sp>
      <xdr:nvSpPr>
        <xdr:cNvPr id="806" name="AutoShape 1025"/>
        <xdr:cNvSpPr>
          <a:spLocks/>
        </xdr:cNvSpPr>
      </xdr:nvSpPr>
      <xdr:spPr>
        <a:xfrm>
          <a:off x="9382125" y="1457325"/>
          <a:ext cx="161925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180975</xdr:colOff>
      <xdr:row>3</xdr:row>
      <xdr:rowOff>0</xdr:rowOff>
    </xdr:to>
    <xdr:sp>
      <xdr:nvSpPr>
        <xdr:cNvPr id="807" name="AutoShape 1026"/>
        <xdr:cNvSpPr>
          <a:spLocks/>
        </xdr:cNvSpPr>
      </xdr:nvSpPr>
      <xdr:spPr>
        <a:xfrm>
          <a:off x="9334500" y="1457325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209550</xdr:colOff>
      <xdr:row>3</xdr:row>
      <xdr:rowOff>0</xdr:rowOff>
    </xdr:to>
    <xdr:sp>
      <xdr:nvSpPr>
        <xdr:cNvPr id="808" name="AutoShape 1027"/>
        <xdr:cNvSpPr>
          <a:spLocks/>
        </xdr:cNvSpPr>
      </xdr:nvSpPr>
      <xdr:spPr>
        <a:xfrm>
          <a:off x="9334500" y="1457325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180975</xdr:colOff>
      <xdr:row>3</xdr:row>
      <xdr:rowOff>0</xdr:rowOff>
    </xdr:to>
    <xdr:sp>
      <xdr:nvSpPr>
        <xdr:cNvPr id="809" name="AutoShape 1028"/>
        <xdr:cNvSpPr>
          <a:spLocks/>
        </xdr:cNvSpPr>
      </xdr:nvSpPr>
      <xdr:spPr>
        <a:xfrm>
          <a:off x="9334500" y="1457325"/>
          <a:ext cx="180975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209550</xdr:colOff>
      <xdr:row>3</xdr:row>
      <xdr:rowOff>0</xdr:rowOff>
    </xdr:to>
    <xdr:sp>
      <xdr:nvSpPr>
        <xdr:cNvPr id="810" name="AutoShape 1030"/>
        <xdr:cNvSpPr>
          <a:spLocks/>
        </xdr:cNvSpPr>
      </xdr:nvSpPr>
      <xdr:spPr>
        <a:xfrm>
          <a:off x="9344025" y="1457325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209550</xdr:colOff>
      <xdr:row>3</xdr:row>
      <xdr:rowOff>0</xdr:rowOff>
    </xdr:to>
    <xdr:sp>
      <xdr:nvSpPr>
        <xdr:cNvPr id="811" name="AutoShape 1031"/>
        <xdr:cNvSpPr>
          <a:spLocks/>
        </xdr:cNvSpPr>
      </xdr:nvSpPr>
      <xdr:spPr>
        <a:xfrm>
          <a:off x="9344025" y="1457325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209550</xdr:colOff>
      <xdr:row>3</xdr:row>
      <xdr:rowOff>0</xdr:rowOff>
    </xdr:to>
    <xdr:sp>
      <xdr:nvSpPr>
        <xdr:cNvPr id="812" name="AutoShape 1032"/>
        <xdr:cNvSpPr>
          <a:spLocks/>
        </xdr:cNvSpPr>
      </xdr:nvSpPr>
      <xdr:spPr>
        <a:xfrm>
          <a:off x="9334500" y="1457325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209550</xdr:colOff>
      <xdr:row>3</xdr:row>
      <xdr:rowOff>0</xdr:rowOff>
    </xdr:to>
    <xdr:sp>
      <xdr:nvSpPr>
        <xdr:cNvPr id="813" name="AutoShape 1033"/>
        <xdr:cNvSpPr>
          <a:spLocks/>
        </xdr:cNvSpPr>
      </xdr:nvSpPr>
      <xdr:spPr>
        <a:xfrm>
          <a:off x="9344025" y="1457325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209550</xdr:colOff>
      <xdr:row>3</xdr:row>
      <xdr:rowOff>0</xdr:rowOff>
    </xdr:to>
    <xdr:sp>
      <xdr:nvSpPr>
        <xdr:cNvPr id="814" name="AutoShape 1034"/>
        <xdr:cNvSpPr>
          <a:spLocks/>
        </xdr:cNvSpPr>
      </xdr:nvSpPr>
      <xdr:spPr>
        <a:xfrm>
          <a:off x="9334500" y="1457325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209550</xdr:colOff>
      <xdr:row>3</xdr:row>
      <xdr:rowOff>0</xdr:rowOff>
    </xdr:to>
    <xdr:sp>
      <xdr:nvSpPr>
        <xdr:cNvPr id="815" name="AutoShape 1035"/>
        <xdr:cNvSpPr>
          <a:spLocks/>
        </xdr:cNvSpPr>
      </xdr:nvSpPr>
      <xdr:spPr>
        <a:xfrm>
          <a:off x="9334500" y="1457325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209550</xdr:colOff>
      <xdr:row>3</xdr:row>
      <xdr:rowOff>0</xdr:rowOff>
    </xdr:to>
    <xdr:sp>
      <xdr:nvSpPr>
        <xdr:cNvPr id="816" name="AutoShape 1036"/>
        <xdr:cNvSpPr>
          <a:spLocks/>
        </xdr:cNvSpPr>
      </xdr:nvSpPr>
      <xdr:spPr>
        <a:xfrm>
          <a:off x="9334500" y="1457325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209550</xdr:colOff>
      <xdr:row>3</xdr:row>
      <xdr:rowOff>0</xdr:rowOff>
    </xdr:to>
    <xdr:sp>
      <xdr:nvSpPr>
        <xdr:cNvPr id="817" name="AutoShape 1037"/>
        <xdr:cNvSpPr>
          <a:spLocks/>
        </xdr:cNvSpPr>
      </xdr:nvSpPr>
      <xdr:spPr>
        <a:xfrm>
          <a:off x="9334500" y="1457325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171450</xdr:colOff>
      <xdr:row>3</xdr:row>
      <xdr:rowOff>0</xdr:rowOff>
    </xdr:to>
    <xdr:sp>
      <xdr:nvSpPr>
        <xdr:cNvPr id="818" name="AutoShape 1039"/>
        <xdr:cNvSpPr>
          <a:spLocks/>
        </xdr:cNvSpPr>
      </xdr:nvSpPr>
      <xdr:spPr>
        <a:xfrm>
          <a:off x="9334500" y="1457325"/>
          <a:ext cx="17145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28575</xdr:colOff>
      <xdr:row>3</xdr:row>
      <xdr:rowOff>0</xdr:rowOff>
    </xdr:from>
    <xdr:to>
      <xdr:col>5</xdr:col>
      <xdr:colOff>209550</xdr:colOff>
      <xdr:row>3</xdr:row>
      <xdr:rowOff>0</xdr:rowOff>
    </xdr:to>
    <xdr:sp>
      <xdr:nvSpPr>
        <xdr:cNvPr id="819" name="AutoShape 1040"/>
        <xdr:cNvSpPr>
          <a:spLocks/>
        </xdr:cNvSpPr>
      </xdr:nvSpPr>
      <xdr:spPr>
        <a:xfrm>
          <a:off x="9363075" y="1457325"/>
          <a:ext cx="17145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85725</xdr:colOff>
      <xdr:row>3</xdr:row>
      <xdr:rowOff>0</xdr:rowOff>
    </xdr:to>
    <xdr:sp>
      <xdr:nvSpPr>
        <xdr:cNvPr id="820" name="AutoShape 1041"/>
        <xdr:cNvSpPr>
          <a:spLocks/>
        </xdr:cNvSpPr>
      </xdr:nvSpPr>
      <xdr:spPr>
        <a:xfrm>
          <a:off x="9334500" y="1457325"/>
          <a:ext cx="85725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180975</xdr:colOff>
      <xdr:row>3</xdr:row>
      <xdr:rowOff>0</xdr:rowOff>
    </xdr:to>
    <xdr:sp>
      <xdr:nvSpPr>
        <xdr:cNvPr id="821" name="AutoShape 1042"/>
        <xdr:cNvSpPr>
          <a:spLocks/>
        </xdr:cNvSpPr>
      </xdr:nvSpPr>
      <xdr:spPr>
        <a:xfrm>
          <a:off x="9344025" y="1457325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180975</xdr:colOff>
      <xdr:row>3</xdr:row>
      <xdr:rowOff>0</xdr:rowOff>
    </xdr:to>
    <xdr:sp>
      <xdr:nvSpPr>
        <xdr:cNvPr id="822" name="AutoShape 1043"/>
        <xdr:cNvSpPr>
          <a:spLocks/>
        </xdr:cNvSpPr>
      </xdr:nvSpPr>
      <xdr:spPr>
        <a:xfrm>
          <a:off x="9334500" y="1457325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200025</xdr:colOff>
      <xdr:row>3</xdr:row>
      <xdr:rowOff>0</xdr:rowOff>
    </xdr:to>
    <xdr:sp>
      <xdr:nvSpPr>
        <xdr:cNvPr id="823" name="AutoShape 1044"/>
        <xdr:cNvSpPr>
          <a:spLocks/>
        </xdr:cNvSpPr>
      </xdr:nvSpPr>
      <xdr:spPr>
        <a:xfrm>
          <a:off x="9334500" y="1457325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190500</xdr:colOff>
      <xdr:row>3</xdr:row>
      <xdr:rowOff>0</xdr:rowOff>
    </xdr:to>
    <xdr:sp>
      <xdr:nvSpPr>
        <xdr:cNvPr id="824" name="AutoShape 1045"/>
        <xdr:cNvSpPr>
          <a:spLocks/>
        </xdr:cNvSpPr>
      </xdr:nvSpPr>
      <xdr:spPr>
        <a:xfrm>
          <a:off x="9344025" y="1457325"/>
          <a:ext cx="180975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219075</xdr:colOff>
      <xdr:row>3</xdr:row>
      <xdr:rowOff>0</xdr:rowOff>
    </xdr:to>
    <xdr:sp>
      <xdr:nvSpPr>
        <xdr:cNvPr id="825" name="AutoShape 1046"/>
        <xdr:cNvSpPr>
          <a:spLocks/>
        </xdr:cNvSpPr>
      </xdr:nvSpPr>
      <xdr:spPr>
        <a:xfrm>
          <a:off x="9334500" y="1457325"/>
          <a:ext cx="219075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47625</xdr:colOff>
      <xdr:row>3</xdr:row>
      <xdr:rowOff>0</xdr:rowOff>
    </xdr:from>
    <xdr:to>
      <xdr:col>5</xdr:col>
      <xdr:colOff>200025</xdr:colOff>
      <xdr:row>3</xdr:row>
      <xdr:rowOff>0</xdr:rowOff>
    </xdr:to>
    <xdr:sp>
      <xdr:nvSpPr>
        <xdr:cNvPr id="826" name="AutoShape 1047"/>
        <xdr:cNvSpPr>
          <a:spLocks/>
        </xdr:cNvSpPr>
      </xdr:nvSpPr>
      <xdr:spPr>
        <a:xfrm>
          <a:off x="9382125" y="1457325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171450</xdr:colOff>
      <xdr:row>3</xdr:row>
      <xdr:rowOff>0</xdr:rowOff>
    </xdr:to>
    <xdr:sp>
      <xdr:nvSpPr>
        <xdr:cNvPr id="827" name="AutoShape 1048"/>
        <xdr:cNvSpPr>
          <a:spLocks/>
        </xdr:cNvSpPr>
      </xdr:nvSpPr>
      <xdr:spPr>
        <a:xfrm>
          <a:off x="9334500" y="1457325"/>
          <a:ext cx="17145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180975</xdr:colOff>
      <xdr:row>3</xdr:row>
      <xdr:rowOff>0</xdr:rowOff>
    </xdr:to>
    <xdr:sp>
      <xdr:nvSpPr>
        <xdr:cNvPr id="828" name="AutoShape 1049"/>
        <xdr:cNvSpPr>
          <a:spLocks/>
        </xdr:cNvSpPr>
      </xdr:nvSpPr>
      <xdr:spPr>
        <a:xfrm>
          <a:off x="9344025" y="1457325"/>
          <a:ext cx="17145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171450</xdr:colOff>
      <xdr:row>3</xdr:row>
      <xdr:rowOff>0</xdr:rowOff>
    </xdr:to>
    <xdr:sp>
      <xdr:nvSpPr>
        <xdr:cNvPr id="829" name="AutoShape 1050"/>
        <xdr:cNvSpPr>
          <a:spLocks/>
        </xdr:cNvSpPr>
      </xdr:nvSpPr>
      <xdr:spPr>
        <a:xfrm>
          <a:off x="9344025" y="1457325"/>
          <a:ext cx="161925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152400</xdr:colOff>
      <xdr:row>3</xdr:row>
      <xdr:rowOff>0</xdr:rowOff>
    </xdr:to>
    <xdr:sp>
      <xdr:nvSpPr>
        <xdr:cNvPr id="830" name="AutoShape 1051"/>
        <xdr:cNvSpPr>
          <a:spLocks/>
        </xdr:cNvSpPr>
      </xdr:nvSpPr>
      <xdr:spPr>
        <a:xfrm>
          <a:off x="9334500" y="1457325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190500</xdr:colOff>
      <xdr:row>3</xdr:row>
      <xdr:rowOff>0</xdr:rowOff>
    </xdr:to>
    <xdr:sp>
      <xdr:nvSpPr>
        <xdr:cNvPr id="831" name="AutoShape 1052"/>
        <xdr:cNvSpPr>
          <a:spLocks/>
        </xdr:cNvSpPr>
      </xdr:nvSpPr>
      <xdr:spPr>
        <a:xfrm>
          <a:off x="9344025" y="1457325"/>
          <a:ext cx="180975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171450</xdr:colOff>
      <xdr:row>3</xdr:row>
      <xdr:rowOff>0</xdr:rowOff>
    </xdr:to>
    <xdr:sp>
      <xdr:nvSpPr>
        <xdr:cNvPr id="832" name="AutoShape 1053"/>
        <xdr:cNvSpPr>
          <a:spLocks/>
        </xdr:cNvSpPr>
      </xdr:nvSpPr>
      <xdr:spPr>
        <a:xfrm>
          <a:off x="9344025" y="1457325"/>
          <a:ext cx="161925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180975</xdr:colOff>
      <xdr:row>3</xdr:row>
      <xdr:rowOff>0</xdr:rowOff>
    </xdr:to>
    <xdr:sp>
      <xdr:nvSpPr>
        <xdr:cNvPr id="833" name="AutoShape 1054"/>
        <xdr:cNvSpPr>
          <a:spLocks/>
        </xdr:cNvSpPr>
      </xdr:nvSpPr>
      <xdr:spPr>
        <a:xfrm>
          <a:off x="9334500" y="1457325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171450</xdr:colOff>
      <xdr:row>3</xdr:row>
      <xdr:rowOff>0</xdr:rowOff>
    </xdr:to>
    <xdr:sp>
      <xdr:nvSpPr>
        <xdr:cNvPr id="834" name="AutoShape 1056"/>
        <xdr:cNvSpPr>
          <a:spLocks/>
        </xdr:cNvSpPr>
      </xdr:nvSpPr>
      <xdr:spPr>
        <a:xfrm>
          <a:off x="9334500" y="1457325"/>
          <a:ext cx="17145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3</xdr:row>
      <xdr:rowOff>0</xdr:rowOff>
    </xdr:from>
    <xdr:to>
      <xdr:col>5</xdr:col>
      <xdr:colOff>190500</xdr:colOff>
      <xdr:row>3</xdr:row>
      <xdr:rowOff>0</xdr:rowOff>
    </xdr:to>
    <xdr:sp>
      <xdr:nvSpPr>
        <xdr:cNvPr id="835" name="AutoShape 1057"/>
        <xdr:cNvSpPr>
          <a:spLocks/>
        </xdr:cNvSpPr>
      </xdr:nvSpPr>
      <xdr:spPr>
        <a:xfrm>
          <a:off x="9353550" y="1457325"/>
          <a:ext cx="161925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3</xdr:row>
      <xdr:rowOff>0</xdr:rowOff>
    </xdr:from>
    <xdr:to>
      <xdr:col>5</xdr:col>
      <xdr:colOff>190500</xdr:colOff>
      <xdr:row>3</xdr:row>
      <xdr:rowOff>0</xdr:rowOff>
    </xdr:to>
    <xdr:sp>
      <xdr:nvSpPr>
        <xdr:cNvPr id="836" name="AutoShape 1058"/>
        <xdr:cNvSpPr>
          <a:spLocks/>
        </xdr:cNvSpPr>
      </xdr:nvSpPr>
      <xdr:spPr>
        <a:xfrm>
          <a:off x="9353550" y="1457325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47625</xdr:colOff>
      <xdr:row>3</xdr:row>
      <xdr:rowOff>0</xdr:rowOff>
    </xdr:from>
    <xdr:to>
      <xdr:col>5</xdr:col>
      <xdr:colOff>209550</xdr:colOff>
      <xdr:row>3</xdr:row>
      <xdr:rowOff>0</xdr:rowOff>
    </xdr:to>
    <xdr:sp>
      <xdr:nvSpPr>
        <xdr:cNvPr id="837" name="AutoShape 1059"/>
        <xdr:cNvSpPr>
          <a:spLocks/>
        </xdr:cNvSpPr>
      </xdr:nvSpPr>
      <xdr:spPr>
        <a:xfrm>
          <a:off x="9382125" y="1457325"/>
          <a:ext cx="161925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180975</xdr:colOff>
      <xdr:row>3</xdr:row>
      <xdr:rowOff>0</xdr:rowOff>
    </xdr:to>
    <xdr:sp>
      <xdr:nvSpPr>
        <xdr:cNvPr id="838" name="AutoShape 1060"/>
        <xdr:cNvSpPr>
          <a:spLocks/>
        </xdr:cNvSpPr>
      </xdr:nvSpPr>
      <xdr:spPr>
        <a:xfrm>
          <a:off x="9334500" y="1457325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209550</xdr:colOff>
      <xdr:row>3</xdr:row>
      <xdr:rowOff>0</xdr:rowOff>
    </xdr:to>
    <xdr:sp>
      <xdr:nvSpPr>
        <xdr:cNvPr id="839" name="AutoShape 1061"/>
        <xdr:cNvSpPr>
          <a:spLocks/>
        </xdr:cNvSpPr>
      </xdr:nvSpPr>
      <xdr:spPr>
        <a:xfrm>
          <a:off x="9334500" y="1457325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180975</xdr:colOff>
      <xdr:row>3</xdr:row>
      <xdr:rowOff>0</xdr:rowOff>
    </xdr:to>
    <xdr:sp>
      <xdr:nvSpPr>
        <xdr:cNvPr id="840" name="AutoShape 1062"/>
        <xdr:cNvSpPr>
          <a:spLocks/>
        </xdr:cNvSpPr>
      </xdr:nvSpPr>
      <xdr:spPr>
        <a:xfrm>
          <a:off x="9334500" y="1457325"/>
          <a:ext cx="180975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209550</xdr:colOff>
      <xdr:row>3</xdr:row>
      <xdr:rowOff>0</xdr:rowOff>
    </xdr:to>
    <xdr:sp>
      <xdr:nvSpPr>
        <xdr:cNvPr id="841" name="AutoShape 1064"/>
        <xdr:cNvSpPr>
          <a:spLocks/>
        </xdr:cNvSpPr>
      </xdr:nvSpPr>
      <xdr:spPr>
        <a:xfrm>
          <a:off x="9344025" y="1457325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209550</xdr:colOff>
      <xdr:row>3</xdr:row>
      <xdr:rowOff>0</xdr:rowOff>
    </xdr:to>
    <xdr:sp>
      <xdr:nvSpPr>
        <xdr:cNvPr id="842" name="AutoShape 1065"/>
        <xdr:cNvSpPr>
          <a:spLocks/>
        </xdr:cNvSpPr>
      </xdr:nvSpPr>
      <xdr:spPr>
        <a:xfrm>
          <a:off x="9344025" y="1457325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209550</xdr:colOff>
      <xdr:row>3</xdr:row>
      <xdr:rowOff>0</xdr:rowOff>
    </xdr:to>
    <xdr:sp>
      <xdr:nvSpPr>
        <xdr:cNvPr id="843" name="AutoShape 1066"/>
        <xdr:cNvSpPr>
          <a:spLocks/>
        </xdr:cNvSpPr>
      </xdr:nvSpPr>
      <xdr:spPr>
        <a:xfrm>
          <a:off x="9334500" y="1457325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209550</xdr:colOff>
      <xdr:row>3</xdr:row>
      <xdr:rowOff>0</xdr:rowOff>
    </xdr:to>
    <xdr:sp>
      <xdr:nvSpPr>
        <xdr:cNvPr id="844" name="AutoShape 1067"/>
        <xdr:cNvSpPr>
          <a:spLocks/>
        </xdr:cNvSpPr>
      </xdr:nvSpPr>
      <xdr:spPr>
        <a:xfrm>
          <a:off x="9344025" y="1457325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209550</xdr:colOff>
      <xdr:row>3</xdr:row>
      <xdr:rowOff>0</xdr:rowOff>
    </xdr:to>
    <xdr:sp>
      <xdr:nvSpPr>
        <xdr:cNvPr id="845" name="AutoShape 1068"/>
        <xdr:cNvSpPr>
          <a:spLocks/>
        </xdr:cNvSpPr>
      </xdr:nvSpPr>
      <xdr:spPr>
        <a:xfrm>
          <a:off x="9334500" y="1457325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209550</xdr:colOff>
      <xdr:row>3</xdr:row>
      <xdr:rowOff>0</xdr:rowOff>
    </xdr:to>
    <xdr:sp>
      <xdr:nvSpPr>
        <xdr:cNvPr id="846" name="AutoShape 1069"/>
        <xdr:cNvSpPr>
          <a:spLocks/>
        </xdr:cNvSpPr>
      </xdr:nvSpPr>
      <xdr:spPr>
        <a:xfrm>
          <a:off x="9334500" y="1457325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209550</xdr:colOff>
      <xdr:row>3</xdr:row>
      <xdr:rowOff>0</xdr:rowOff>
    </xdr:to>
    <xdr:sp>
      <xdr:nvSpPr>
        <xdr:cNvPr id="847" name="AutoShape 1070"/>
        <xdr:cNvSpPr>
          <a:spLocks/>
        </xdr:cNvSpPr>
      </xdr:nvSpPr>
      <xdr:spPr>
        <a:xfrm>
          <a:off x="9334500" y="1457325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209550</xdr:colOff>
      <xdr:row>3</xdr:row>
      <xdr:rowOff>0</xdr:rowOff>
    </xdr:to>
    <xdr:sp>
      <xdr:nvSpPr>
        <xdr:cNvPr id="848" name="AutoShape 1071"/>
        <xdr:cNvSpPr>
          <a:spLocks/>
        </xdr:cNvSpPr>
      </xdr:nvSpPr>
      <xdr:spPr>
        <a:xfrm>
          <a:off x="9334500" y="1457325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171450</xdr:colOff>
      <xdr:row>3</xdr:row>
      <xdr:rowOff>0</xdr:rowOff>
    </xdr:to>
    <xdr:sp>
      <xdr:nvSpPr>
        <xdr:cNvPr id="849" name="AutoShape 1073"/>
        <xdr:cNvSpPr>
          <a:spLocks/>
        </xdr:cNvSpPr>
      </xdr:nvSpPr>
      <xdr:spPr>
        <a:xfrm>
          <a:off x="9334500" y="1457325"/>
          <a:ext cx="17145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28575</xdr:colOff>
      <xdr:row>3</xdr:row>
      <xdr:rowOff>0</xdr:rowOff>
    </xdr:from>
    <xdr:to>
      <xdr:col>5</xdr:col>
      <xdr:colOff>209550</xdr:colOff>
      <xdr:row>3</xdr:row>
      <xdr:rowOff>0</xdr:rowOff>
    </xdr:to>
    <xdr:sp>
      <xdr:nvSpPr>
        <xdr:cNvPr id="850" name="AutoShape 1074"/>
        <xdr:cNvSpPr>
          <a:spLocks/>
        </xdr:cNvSpPr>
      </xdr:nvSpPr>
      <xdr:spPr>
        <a:xfrm>
          <a:off x="9363075" y="1457325"/>
          <a:ext cx="17145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85725</xdr:colOff>
      <xdr:row>3</xdr:row>
      <xdr:rowOff>0</xdr:rowOff>
    </xdr:to>
    <xdr:sp>
      <xdr:nvSpPr>
        <xdr:cNvPr id="851" name="AutoShape 1075"/>
        <xdr:cNvSpPr>
          <a:spLocks/>
        </xdr:cNvSpPr>
      </xdr:nvSpPr>
      <xdr:spPr>
        <a:xfrm>
          <a:off x="9334500" y="1457325"/>
          <a:ext cx="85725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180975</xdr:colOff>
      <xdr:row>3</xdr:row>
      <xdr:rowOff>0</xdr:rowOff>
    </xdr:to>
    <xdr:sp>
      <xdr:nvSpPr>
        <xdr:cNvPr id="852" name="AutoShape 1076"/>
        <xdr:cNvSpPr>
          <a:spLocks/>
        </xdr:cNvSpPr>
      </xdr:nvSpPr>
      <xdr:spPr>
        <a:xfrm>
          <a:off x="9344025" y="1457325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180975</xdr:colOff>
      <xdr:row>3</xdr:row>
      <xdr:rowOff>0</xdr:rowOff>
    </xdr:to>
    <xdr:sp>
      <xdr:nvSpPr>
        <xdr:cNvPr id="853" name="AutoShape 1077"/>
        <xdr:cNvSpPr>
          <a:spLocks/>
        </xdr:cNvSpPr>
      </xdr:nvSpPr>
      <xdr:spPr>
        <a:xfrm>
          <a:off x="9334500" y="1457325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200025</xdr:colOff>
      <xdr:row>3</xdr:row>
      <xdr:rowOff>0</xdr:rowOff>
    </xdr:to>
    <xdr:sp>
      <xdr:nvSpPr>
        <xdr:cNvPr id="854" name="AutoShape 1078"/>
        <xdr:cNvSpPr>
          <a:spLocks/>
        </xdr:cNvSpPr>
      </xdr:nvSpPr>
      <xdr:spPr>
        <a:xfrm>
          <a:off x="9334500" y="1457325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190500</xdr:colOff>
      <xdr:row>3</xdr:row>
      <xdr:rowOff>0</xdr:rowOff>
    </xdr:to>
    <xdr:sp>
      <xdr:nvSpPr>
        <xdr:cNvPr id="855" name="AutoShape 1079"/>
        <xdr:cNvSpPr>
          <a:spLocks/>
        </xdr:cNvSpPr>
      </xdr:nvSpPr>
      <xdr:spPr>
        <a:xfrm>
          <a:off x="9344025" y="1457325"/>
          <a:ext cx="180975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219075</xdr:colOff>
      <xdr:row>3</xdr:row>
      <xdr:rowOff>0</xdr:rowOff>
    </xdr:to>
    <xdr:sp>
      <xdr:nvSpPr>
        <xdr:cNvPr id="856" name="AutoShape 1080"/>
        <xdr:cNvSpPr>
          <a:spLocks/>
        </xdr:cNvSpPr>
      </xdr:nvSpPr>
      <xdr:spPr>
        <a:xfrm>
          <a:off x="9334500" y="1457325"/>
          <a:ext cx="219075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47625</xdr:colOff>
      <xdr:row>3</xdr:row>
      <xdr:rowOff>0</xdr:rowOff>
    </xdr:from>
    <xdr:to>
      <xdr:col>5</xdr:col>
      <xdr:colOff>200025</xdr:colOff>
      <xdr:row>3</xdr:row>
      <xdr:rowOff>0</xdr:rowOff>
    </xdr:to>
    <xdr:sp>
      <xdr:nvSpPr>
        <xdr:cNvPr id="857" name="AutoShape 1081"/>
        <xdr:cNvSpPr>
          <a:spLocks/>
        </xdr:cNvSpPr>
      </xdr:nvSpPr>
      <xdr:spPr>
        <a:xfrm>
          <a:off x="9382125" y="1457325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171450</xdr:colOff>
      <xdr:row>3</xdr:row>
      <xdr:rowOff>0</xdr:rowOff>
    </xdr:to>
    <xdr:sp>
      <xdr:nvSpPr>
        <xdr:cNvPr id="858" name="AutoShape 1082"/>
        <xdr:cNvSpPr>
          <a:spLocks/>
        </xdr:cNvSpPr>
      </xdr:nvSpPr>
      <xdr:spPr>
        <a:xfrm>
          <a:off x="9334500" y="1457325"/>
          <a:ext cx="17145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180975</xdr:colOff>
      <xdr:row>3</xdr:row>
      <xdr:rowOff>0</xdr:rowOff>
    </xdr:to>
    <xdr:sp>
      <xdr:nvSpPr>
        <xdr:cNvPr id="859" name="AutoShape 1083"/>
        <xdr:cNvSpPr>
          <a:spLocks/>
        </xdr:cNvSpPr>
      </xdr:nvSpPr>
      <xdr:spPr>
        <a:xfrm>
          <a:off x="9344025" y="1457325"/>
          <a:ext cx="17145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171450</xdr:colOff>
      <xdr:row>3</xdr:row>
      <xdr:rowOff>0</xdr:rowOff>
    </xdr:to>
    <xdr:sp>
      <xdr:nvSpPr>
        <xdr:cNvPr id="860" name="AutoShape 1084"/>
        <xdr:cNvSpPr>
          <a:spLocks/>
        </xdr:cNvSpPr>
      </xdr:nvSpPr>
      <xdr:spPr>
        <a:xfrm>
          <a:off x="9344025" y="1457325"/>
          <a:ext cx="161925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152400</xdr:colOff>
      <xdr:row>3</xdr:row>
      <xdr:rowOff>0</xdr:rowOff>
    </xdr:to>
    <xdr:sp>
      <xdr:nvSpPr>
        <xdr:cNvPr id="861" name="AutoShape 1085"/>
        <xdr:cNvSpPr>
          <a:spLocks/>
        </xdr:cNvSpPr>
      </xdr:nvSpPr>
      <xdr:spPr>
        <a:xfrm>
          <a:off x="9334500" y="1457325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190500</xdr:colOff>
      <xdr:row>3</xdr:row>
      <xdr:rowOff>0</xdr:rowOff>
    </xdr:to>
    <xdr:sp>
      <xdr:nvSpPr>
        <xdr:cNvPr id="862" name="AutoShape 1086"/>
        <xdr:cNvSpPr>
          <a:spLocks/>
        </xdr:cNvSpPr>
      </xdr:nvSpPr>
      <xdr:spPr>
        <a:xfrm>
          <a:off x="9344025" y="1457325"/>
          <a:ext cx="180975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171450</xdr:colOff>
      <xdr:row>3</xdr:row>
      <xdr:rowOff>0</xdr:rowOff>
    </xdr:to>
    <xdr:sp>
      <xdr:nvSpPr>
        <xdr:cNvPr id="863" name="AutoShape 1087"/>
        <xdr:cNvSpPr>
          <a:spLocks/>
        </xdr:cNvSpPr>
      </xdr:nvSpPr>
      <xdr:spPr>
        <a:xfrm>
          <a:off x="9344025" y="1457325"/>
          <a:ext cx="161925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180975</xdr:colOff>
      <xdr:row>3</xdr:row>
      <xdr:rowOff>0</xdr:rowOff>
    </xdr:to>
    <xdr:sp>
      <xdr:nvSpPr>
        <xdr:cNvPr id="864" name="AutoShape 1088"/>
        <xdr:cNvSpPr>
          <a:spLocks/>
        </xdr:cNvSpPr>
      </xdr:nvSpPr>
      <xdr:spPr>
        <a:xfrm>
          <a:off x="9334500" y="1457325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171450</xdr:colOff>
      <xdr:row>3</xdr:row>
      <xdr:rowOff>0</xdr:rowOff>
    </xdr:to>
    <xdr:sp>
      <xdr:nvSpPr>
        <xdr:cNvPr id="865" name="AutoShape 1090"/>
        <xdr:cNvSpPr>
          <a:spLocks/>
        </xdr:cNvSpPr>
      </xdr:nvSpPr>
      <xdr:spPr>
        <a:xfrm>
          <a:off x="9334500" y="1457325"/>
          <a:ext cx="17145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3</xdr:row>
      <xdr:rowOff>0</xdr:rowOff>
    </xdr:from>
    <xdr:to>
      <xdr:col>5</xdr:col>
      <xdr:colOff>190500</xdr:colOff>
      <xdr:row>3</xdr:row>
      <xdr:rowOff>0</xdr:rowOff>
    </xdr:to>
    <xdr:sp>
      <xdr:nvSpPr>
        <xdr:cNvPr id="866" name="AutoShape 1091"/>
        <xdr:cNvSpPr>
          <a:spLocks/>
        </xdr:cNvSpPr>
      </xdr:nvSpPr>
      <xdr:spPr>
        <a:xfrm>
          <a:off x="9353550" y="1457325"/>
          <a:ext cx="161925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3</xdr:row>
      <xdr:rowOff>0</xdr:rowOff>
    </xdr:from>
    <xdr:to>
      <xdr:col>5</xdr:col>
      <xdr:colOff>190500</xdr:colOff>
      <xdr:row>3</xdr:row>
      <xdr:rowOff>0</xdr:rowOff>
    </xdr:to>
    <xdr:sp>
      <xdr:nvSpPr>
        <xdr:cNvPr id="867" name="AutoShape 1092"/>
        <xdr:cNvSpPr>
          <a:spLocks/>
        </xdr:cNvSpPr>
      </xdr:nvSpPr>
      <xdr:spPr>
        <a:xfrm>
          <a:off x="9353550" y="1457325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47625</xdr:colOff>
      <xdr:row>3</xdr:row>
      <xdr:rowOff>0</xdr:rowOff>
    </xdr:from>
    <xdr:to>
      <xdr:col>5</xdr:col>
      <xdr:colOff>209550</xdr:colOff>
      <xdr:row>3</xdr:row>
      <xdr:rowOff>0</xdr:rowOff>
    </xdr:to>
    <xdr:sp>
      <xdr:nvSpPr>
        <xdr:cNvPr id="868" name="AutoShape 1093"/>
        <xdr:cNvSpPr>
          <a:spLocks/>
        </xdr:cNvSpPr>
      </xdr:nvSpPr>
      <xdr:spPr>
        <a:xfrm>
          <a:off x="9382125" y="1457325"/>
          <a:ext cx="161925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180975</xdr:colOff>
      <xdr:row>3</xdr:row>
      <xdr:rowOff>0</xdr:rowOff>
    </xdr:to>
    <xdr:sp>
      <xdr:nvSpPr>
        <xdr:cNvPr id="869" name="AutoShape 1094"/>
        <xdr:cNvSpPr>
          <a:spLocks/>
        </xdr:cNvSpPr>
      </xdr:nvSpPr>
      <xdr:spPr>
        <a:xfrm>
          <a:off x="9334500" y="1457325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209550</xdr:colOff>
      <xdr:row>3</xdr:row>
      <xdr:rowOff>0</xdr:rowOff>
    </xdr:to>
    <xdr:sp>
      <xdr:nvSpPr>
        <xdr:cNvPr id="870" name="AutoShape 1095"/>
        <xdr:cNvSpPr>
          <a:spLocks/>
        </xdr:cNvSpPr>
      </xdr:nvSpPr>
      <xdr:spPr>
        <a:xfrm>
          <a:off x="9334500" y="1457325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180975</xdr:colOff>
      <xdr:row>3</xdr:row>
      <xdr:rowOff>0</xdr:rowOff>
    </xdr:to>
    <xdr:sp>
      <xdr:nvSpPr>
        <xdr:cNvPr id="871" name="AutoShape 1096"/>
        <xdr:cNvSpPr>
          <a:spLocks/>
        </xdr:cNvSpPr>
      </xdr:nvSpPr>
      <xdr:spPr>
        <a:xfrm>
          <a:off x="9334500" y="1457325"/>
          <a:ext cx="180975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209550</xdr:colOff>
      <xdr:row>3</xdr:row>
      <xdr:rowOff>0</xdr:rowOff>
    </xdr:to>
    <xdr:sp>
      <xdr:nvSpPr>
        <xdr:cNvPr id="872" name="AutoShape 1098"/>
        <xdr:cNvSpPr>
          <a:spLocks/>
        </xdr:cNvSpPr>
      </xdr:nvSpPr>
      <xdr:spPr>
        <a:xfrm>
          <a:off x="9344025" y="1457325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209550</xdr:colOff>
      <xdr:row>3</xdr:row>
      <xdr:rowOff>0</xdr:rowOff>
    </xdr:to>
    <xdr:sp>
      <xdr:nvSpPr>
        <xdr:cNvPr id="873" name="AutoShape 1099"/>
        <xdr:cNvSpPr>
          <a:spLocks/>
        </xdr:cNvSpPr>
      </xdr:nvSpPr>
      <xdr:spPr>
        <a:xfrm>
          <a:off x="9344025" y="1457325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209550</xdr:colOff>
      <xdr:row>3</xdr:row>
      <xdr:rowOff>0</xdr:rowOff>
    </xdr:to>
    <xdr:sp>
      <xdr:nvSpPr>
        <xdr:cNvPr id="874" name="AutoShape 1100"/>
        <xdr:cNvSpPr>
          <a:spLocks/>
        </xdr:cNvSpPr>
      </xdr:nvSpPr>
      <xdr:spPr>
        <a:xfrm>
          <a:off x="9334500" y="1457325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209550</xdr:colOff>
      <xdr:row>3</xdr:row>
      <xdr:rowOff>0</xdr:rowOff>
    </xdr:to>
    <xdr:sp>
      <xdr:nvSpPr>
        <xdr:cNvPr id="875" name="AutoShape 1101"/>
        <xdr:cNvSpPr>
          <a:spLocks/>
        </xdr:cNvSpPr>
      </xdr:nvSpPr>
      <xdr:spPr>
        <a:xfrm>
          <a:off x="9344025" y="1457325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209550</xdr:colOff>
      <xdr:row>3</xdr:row>
      <xdr:rowOff>0</xdr:rowOff>
    </xdr:to>
    <xdr:sp>
      <xdr:nvSpPr>
        <xdr:cNvPr id="876" name="AutoShape 1102"/>
        <xdr:cNvSpPr>
          <a:spLocks/>
        </xdr:cNvSpPr>
      </xdr:nvSpPr>
      <xdr:spPr>
        <a:xfrm>
          <a:off x="9334500" y="1457325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209550</xdr:colOff>
      <xdr:row>3</xdr:row>
      <xdr:rowOff>0</xdr:rowOff>
    </xdr:to>
    <xdr:sp>
      <xdr:nvSpPr>
        <xdr:cNvPr id="877" name="AutoShape 1103"/>
        <xdr:cNvSpPr>
          <a:spLocks/>
        </xdr:cNvSpPr>
      </xdr:nvSpPr>
      <xdr:spPr>
        <a:xfrm>
          <a:off x="9334500" y="1457325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209550</xdr:colOff>
      <xdr:row>3</xdr:row>
      <xdr:rowOff>0</xdr:rowOff>
    </xdr:to>
    <xdr:sp>
      <xdr:nvSpPr>
        <xdr:cNvPr id="878" name="AutoShape 1104"/>
        <xdr:cNvSpPr>
          <a:spLocks/>
        </xdr:cNvSpPr>
      </xdr:nvSpPr>
      <xdr:spPr>
        <a:xfrm>
          <a:off x="9334500" y="1457325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209550</xdr:colOff>
      <xdr:row>3</xdr:row>
      <xdr:rowOff>0</xdr:rowOff>
    </xdr:to>
    <xdr:sp>
      <xdr:nvSpPr>
        <xdr:cNvPr id="879" name="AutoShape 1105"/>
        <xdr:cNvSpPr>
          <a:spLocks/>
        </xdr:cNvSpPr>
      </xdr:nvSpPr>
      <xdr:spPr>
        <a:xfrm>
          <a:off x="9334500" y="1457325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171450</xdr:colOff>
      <xdr:row>3</xdr:row>
      <xdr:rowOff>0</xdr:rowOff>
    </xdr:to>
    <xdr:sp>
      <xdr:nvSpPr>
        <xdr:cNvPr id="880" name="AutoShape 1107"/>
        <xdr:cNvSpPr>
          <a:spLocks/>
        </xdr:cNvSpPr>
      </xdr:nvSpPr>
      <xdr:spPr>
        <a:xfrm>
          <a:off x="9334500" y="1457325"/>
          <a:ext cx="17145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28575</xdr:colOff>
      <xdr:row>3</xdr:row>
      <xdr:rowOff>0</xdr:rowOff>
    </xdr:from>
    <xdr:to>
      <xdr:col>5</xdr:col>
      <xdr:colOff>209550</xdr:colOff>
      <xdr:row>3</xdr:row>
      <xdr:rowOff>0</xdr:rowOff>
    </xdr:to>
    <xdr:sp>
      <xdr:nvSpPr>
        <xdr:cNvPr id="881" name="AutoShape 1108"/>
        <xdr:cNvSpPr>
          <a:spLocks/>
        </xdr:cNvSpPr>
      </xdr:nvSpPr>
      <xdr:spPr>
        <a:xfrm>
          <a:off x="9363075" y="1457325"/>
          <a:ext cx="17145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85725</xdr:colOff>
      <xdr:row>3</xdr:row>
      <xdr:rowOff>0</xdr:rowOff>
    </xdr:to>
    <xdr:sp>
      <xdr:nvSpPr>
        <xdr:cNvPr id="882" name="AutoShape 1109"/>
        <xdr:cNvSpPr>
          <a:spLocks/>
        </xdr:cNvSpPr>
      </xdr:nvSpPr>
      <xdr:spPr>
        <a:xfrm>
          <a:off x="9334500" y="1457325"/>
          <a:ext cx="85725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180975</xdr:colOff>
      <xdr:row>3</xdr:row>
      <xdr:rowOff>0</xdr:rowOff>
    </xdr:to>
    <xdr:sp>
      <xdr:nvSpPr>
        <xdr:cNvPr id="883" name="AutoShape 1110"/>
        <xdr:cNvSpPr>
          <a:spLocks/>
        </xdr:cNvSpPr>
      </xdr:nvSpPr>
      <xdr:spPr>
        <a:xfrm>
          <a:off x="9344025" y="1457325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180975</xdr:colOff>
      <xdr:row>3</xdr:row>
      <xdr:rowOff>0</xdr:rowOff>
    </xdr:to>
    <xdr:sp>
      <xdr:nvSpPr>
        <xdr:cNvPr id="884" name="AutoShape 1111"/>
        <xdr:cNvSpPr>
          <a:spLocks/>
        </xdr:cNvSpPr>
      </xdr:nvSpPr>
      <xdr:spPr>
        <a:xfrm>
          <a:off x="9334500" y="1457325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200025</xdr:colOff>
      <xdr:row>3</xdr:row>
      <xdr:rowOff>0</xdr:rowOff>
    </xdr:to>
    <xdr:sp>
      <xdr:nvSpPr>
        <xdr:cNvPr id="885" name="AutoShape 1112"/>
        <xdr:cNvSpPr>
          <a:spLocks/>
        </xdr:cNvSpPr>
      </xdr:nvSpPr>
      <xdr:spPr>
        <a:xfrm>
          <a:off x="9334500" y="1457325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190500</xdr:colOff>
      <xdr:row>3</xdr:row>
      <xdr:rowOff>0</xdr:rowOff>
    </xdr:to>
    <xdr:sp>
      <xdr:nvSpPr>
        <xdr:cNvPr id="886" name="AutoShape 1113"/>
        <xdr:cNvSpPr>
          <a:spLocks/>
        </xdr:cNvSpPr>
      </xdr:nvSpPr>
      <xdr:spPr>
        <a:xfrm>
          <a:off x="9344025" y="1457325"/>
          <a:ext cx="180975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47625</xdr:colOff>
      <xdr:row>3</xdr:row>
      <xdr:rowOff>0</xdr:rowOff>
    </xdr:from>
    <xdr:to>
      <xdr:col>5</xdr:col>
      <xdr:colOff>200025</xdr:colOff>
      <xdr:row>3</xdr:row>
      <xdr:rowOff>0</xdr:rowOff>
    </xdr:to>
    <xdr:sp>
      <xdr:nvSpPr>
        <xdr:cNvPr id="887" name="AutoShape 1115"/>
        <xdr:cNvSpPr>
          <a:spLocks/>
        </xdr:cNvSpPr>
      </xdr:nvSpPr>
      <xdr:spPr>
        <a:xfrm>
          <a:off x="9382125" y="1457325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171450</xdr:colOff>
      <xdr:row>3</xdr:row>
      <xdr:rowOff>0</xdr:rowOff>
    </xdr:to>
    <xdr:sp>
      <xdr:nvSpPr>
        <xdr:cNvPr id="888" name="AutoShape 1116"/>
        <xdr:cNvSpPr>
          <a:spLocks/>
        </xdr:cNvSpPr>
      </xdr:nvSpPr>
      <xdr:spPr>
        <a:xfrm>
          <a:off x="9334500" y="1457325"/>
          <a:ext cx="17145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180975</xdr:colOff>
      <xdr:row>3</xdr:row>
      <xdr:rowOff>0</xdr:rowOff>
    </xdr:to>
    <xdr:sp>
      <xdr:nvSpPr>
        <xdr:cNvPr id="889" name="AutoShape 1117"/>
        <xdr:cNvSpPr>
          <a:spLocks/>
        </xdr:cNvSpPr>
      </xdr:nvSpPr>
      <xdr:spPr>
        <a:xfrm>
          <a:off x="9344025" y="1457325"/>
          <a:ext cx="17145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171450</xdr:colOff>
      <xdr:row>3</xdr:row>
      <xdr:rowOff>0</xdr:rowOff>
    </xdr:to>
    <xdr:sp>
      <xdr:nvSpPr>
        <xdr:cNvPr id="890" name="AutoShape 1118"/>
        <xdr:cNvSpPr>
          <a:spLocks/>
        </xdr:cNvSpPr>
      </xdr:nvSpPr>
      <xdr:spPr>
        <a:xfrm>
          <a:off x="9344025" y="1457325"/>
          <a:ext cx="161925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152400</xdr:colOff>
      <xdr:row>3</xdr:row>
      <xdr:rowOff>0</xdr:rowOff>
    </xdr:to>
    <xdr:sp>
      <xdr:nvSpPr>
        <xdr:cNvPr id="891" name="AutoShape 1119"/>
        <xdr:cNvSpPr>
          <a:spLocks/>
        </xdr:cNvSpPr>
      </xdr:nvSpPr>
      <xdr:spPr>
        <a:xfrm>
          <a:off x="9334500" y="1457325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190500</xdr:colOff>
      <xdr:row>3</xdr:row>
      <xdr:rowOff>0</xdr:rowOff>
    </xdr:to>
    <xdr:sp>
      <xdr:nvSpPr>
        <xdr:cNvPr id="892" name="AutoShape 1120"/>
        <xdr:cNvSpPr>
          <a:spLocks/>
        </xdr:cNvSpPr>
      </xdr:nvSpPr>
      <xdr:spPr>
        <a:xfrm>
          <a:off x="9344025" y="1457325"/>
          <a:ext cx="180975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171450</xdr:colOff>
      <xdr:row>3</xdr:row>
      <xdr:rowOff>0</xdr:rowOff>
    </xdr:to>
    <xdr:sp>
      <xdr:nvSpPr>
        <xdr:cNvPr id="893" name="AutoShape 1121"/>
        <xdr:cNvSpPr>
          <a:spLocks/>
        </xdr:cNvSpPr>
      </xdr:nvSpPr>
      <xdr:spPr>
        <a:xfrm>
          <a:off x="9344025" y="1457325"/>
          <a:ext cx="161925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85725</xdr:colOff>
      <xdr:row>3</xdr:row>
      <xdr:rowOff>0</xdr:rowOff>
    </xdr:to>
    <xdr:sp>
      <xdr:nvSpPr>
        <xdr:cNvPr id="894" name="AutoShape 1143"/>
        <xdr:cNvSpPr>
          <a:spLocks/>
        </xdr:cNvSpPr>
      </xdr:nvSpPr>
      <xdr:spPr>
        <a:xfrm>
          <a:off x="9334500" y="1457325"/>
          <a:ext cx="85725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85725</xdr:colOff>
      <xdr:row>3</xdr:row>
      <xdr:rowOff>0</xdr:rowOff>
    </xdr:to>
    <xdr:sp>
      <xdr:nvSpPr>
        <xdr:cNvPr id="895" name="AutoShape 1177"/>
        <xdr:cNvSpPr>
          <a:spLocks/>
        </xdr:cNvSpPr>
      </xdr:nvSpPr>
      <xdr:spPr>
        <a:xfrm>
          <a:off x="9334500" y="1457325"/>
          <a:ext cx="85725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1733550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896" name="AutoShape 117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1733550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897" name="AutoShape 1179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1733550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898" name="AutoShape 118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85725</xdr:colOff>
      <xdr:row>3</xdr:row>
      <xdr:rowOff>0</xdr:rowOff>
    </xdr:to>
    <xdr:sp>
      <xdr:nvSpPr>
        <xdr:cNvPr id="899" name="AutoShape 1221"/>
        <xdr:cNvSpPr>
          <a:spLocks/>
        </xdr:cNvSpPr>
      </xdr:nvSpPr>
      <xdr:spPr>
        <a:xfrm>
          <a:off x="9334500" y="1457325"/>
          <a:ext cx="85725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00" name="AutoShape 1765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7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01" name="AutoShape 1767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12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02" name="AutoShape 1768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03" name="AutoShape 1769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04" name="AutoShape 1770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52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05" name="AutoShape 177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06" name="AutoShape 1772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07" name="AutoShape 1773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08" name="AutoShape 1774"/>
        <xdr:cNvSpPr>
          <a:spLocks/>
        </xdr:cNvSpPr>
      </xdr:nvSpPr>
      <xdr:spPr>
        <a:xfrm>
          <a:off x="11068050" y="1457325"/>
          <a:ext cx="0" cy="0"/>
        </a:xfrm>
        <a:prstGeom prst="rightBrace">
          <a:avLst>
            <a:gd name="adj1" fmla="val -2147483648"/>
            <a:gd name="adj2" fmla="val -16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09" name="AutoShape 1776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10" name="AutoShape 1777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11" name="AutoShape 1780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12" name="AutoShape 1781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13" name="AutoShape 1803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14" name="AutoShape 1804"/>
        <xdr:cNvSpPr>
          <a:spLocks/>
        </xdr:cNvSpPr>
      </xdr:nvSpPr>
      <xdr:spPr>
        <a:xfrm>
          <a:off x="11068050" y="145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47625</xdr:rowOff>
    </xdr:from>
    <xdr:to>
      <xdr:col>5</xdr:col>
      <xdr:colOff>285750</xdr:colOff>
      <xdr:row>11</xdr:row>
      <xdr:rowOff>219075</xdr:rowOff>
    </xdr:to>
    <xdr:sp>
      <xdr:nvSpPr>
        <xdr:cNvPr id="915" name="AutoShape 347"/>
        <xdr:cNvSpPr>
          <a:spLocks/>
        </xdr:cNvSpPr>
      </xdr:nvSpPr>
      <xdr:spPr>
        <a:xfrm>
          <a:off x="9401175" y="4000500"/>
          <a:ext cx="2190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</xdr:colOff>
      <xdr:row>39</xdr:row>
      <xdr:rowOff>9525</xdr:rowOff>
    </xdr:from>
    <xdr:to>
      <xdr:col>5</xdr:col>
      <xdr:colOff>152400</xdr:colOff>
      <xdr:row>40</xdr:row>
      <xdr:rowOff>190500</xdr:rowOff>
    </xdr:to>
    <xdr:sp>
      <xdr:nvSpPr>
        <xdr:cNvPr id="916" name="AutoShape 348"/>
        <xdr:cNvSpPr>
          <a:spLocks/>
        </xdr:cNvSpPr>
      </xdr:nvSpPr>
      <xdr:spPr>
        <a:xfrm>
          <a:off x="9401175" y="11487150"/>
          <a:ext cx="85725" cy="685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753350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753350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753350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753350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7753350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753350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753350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-10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-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7753350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7753350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-33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1828800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7753350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-15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7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-23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1828800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1828800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1828800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-99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1828800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7753350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7753350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-82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1828800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7753350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69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1828800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7753350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-177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1828800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1828800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7753350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1828800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7753350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7753350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7753350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7753350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7753350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-27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1828800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7753350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7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-23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1828800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1828800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1828800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-99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1828800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7753350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7753350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-82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1828800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7753350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69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1828800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7753350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-177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1828800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1828800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7753350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1828800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7753350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7753350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7753350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7753350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7753350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-27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1190625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3857625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7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-23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1190625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3857625" y="952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1190625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3857625" y="952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1190625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3857625" y="9525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-99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1190625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3857625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7753350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-82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1190625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3857625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69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1190625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3857625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-177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1190625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3857625" y="9525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1190625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3857625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1190625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3857625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7753350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7753350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7753350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7753350" y="952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7753350" y="952500"/>
          <a:ext cx="0" cy="0"/>
        </a:xfrm>
        <a:prstGeom prst="rightBrace">
          <a:avLst>
            <a:gd name="adj1" fmla="val -2147483648"/>
            <a:gd name="adj2" fmla="val -27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144</xdr:row>
      <xdr:rowOff>28575</xdr:rowOff>
    </xdr:from>
    <xdr:to>
      <xdr:col>3</xdr:col>
      <xdr:colOff>190500</xdr:colOff>
      <xdr:row>146</xdr:row>
      <xdr:rowOff>0</xdr:rowOff>
    </xdr:to>
    <xdr:sp>
      <xdr:nvSpPr>
        <xdr:cNvPr id="98" name="AutoShape 135"/>
        <xdr:cNvSpPr>
          <a:spLocks/>
        </xdr:cNvSpPr>
      </xdr:nvSpPr>
      <xdr:spPr>
        <a:xfrm>
          <a:off x="5981700" y="38862000"/>
          <a:ext cx="133350" cy="561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108</xdr:row>
      <xdr:rowOff>38100</xdr:rowOff>
    </xdr:from>
    <xdr:to>
      <xdr:col>3</xdr:col>
      <xdr:colOff>304800</xdr:colOff>
      <xdr:row>114</xdr:row>
      <xdr:rowOff>200025</xdr:rowOff>
    </xdr:to>
    <xdr:sp>
      <xdr:nvSpPr>
        <xdr:cNvPr id="99" name="AutoShape 343"/>
        <xdr:cNvSpPr>
          <a:spLocks/>
        </xdr:cNvSpPr>
      </xdr:nvSpPr>
      <xdr:spPr>
        <a:xfrm>
          <a:off x="6000750" y="28479750"/>
          <a:ext cx="228600" cy="1647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28575</xdr:colOff>
      <xdr:row>58</xdr:row>
      <xdr:rowOff>19050</xdr:rowOff>
    </xdr:from>
    <xdr:to>
      <xdr:col>3</xdr:col>
      <xdr:colOff>381000</xdr:colOff>
      <xdr:row>61</xdr:row>
      <xdr:rowOff>209550</xdr:rowOff>
    </xdr:to>
    <xdr:sp>
      <xdr:nvSpPr>
        <xdr:cNvPr id="100" name="AutoShape 344"/>
        <xdr:cNvSpPr>
          <a:spLocks/>
        </xdr:cNvSpPr>
      </xdr:nvSpPr>
      <xdr:spPr>
        <a:xfrm>
          <a:off x="5953125" y="15192375"/>
          <a:ext cx="352425" cy="1009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</xdr:colOff>
      <xdr:row>86</xdr:row>
      <xdr:rowOff>0</xdr:rowOff>
    </xdr:from>
    <xdr:to>
      <xdr:col>3</xdr:col>
      <xdr:colOff>371475</xdr:colOff>
      <xdr:row>103</xdr:row>
      <xdr:rowOff>209550</xdr:rowOff>
    </xdr:to>
    <xdr:sp>
      <xdr:nvSpPr>
        <xdr:cNvPr id="101" name="AutoShape 345"/>
        <xdr:cNvSpPr>
          <a:spLocks/>
        </xdr:cNvSpPr>
      </xdr:nvSpPr>
      <xdr:spPr>
        <a:xfrm>
          <a:off x="6010275" y="22507575"/>
          <a:ext cx="285750" cy="4524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66675</xdr:colOff>
      <xdr:row>64</xdr:row>
      <xdr:rowOff>19050</xdr:rowOff>
    </xdr:from>
    <xdr:to>
      <xdr:col>3</xdr:col>
      <xdr:colOff>390525</xdr:colOff>
      <xdr:row>79</xdr:row>
      <xdr:rowOff>161925</xdr:rowOff>
    </xdr:to>
    <xdr:sp>
      <xdr:nvSpPr>
        <xdr:cNvPr id="102" name="AutoShape 346"/>
        <xdr:cNvSpPr>
          <a:spLocks/>
        </xdr:cNvSpPr>
      </xdr:nvSpPr>
      <xdr:spPr>
        <a:xfrm>
          <a:off x="5991225" y="16944975"/>
          <a:ext cx="323850" cy="3733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66675</xdr:colOff>
      <xdr:row>64</xdr:row>
      <xdr:rowOff>9525</xdr:rowOff>
    </xdr:from>
    <xdr:to>
      <xdr:col>3</xdr:col>
      <xdr:colOff>161925</xdr:colOff>
      <xdr:row>65</xdr:row>
      <xdr:rowOff>161925</xdr:rowOff>
    </xdr:to>
    <xdr:sp>
      <xdr:nvSpPr>
        <xdr:cNvPr id="103" name="AutoShape 347"/>
        <xdr:cNvSpPr>
          <a:spLocks/>
        </xdr:cNvSpPr>
      </xdr:nvSpPr>
      <xdr:spPr>
        <a:xfrm>
          <a:off x="5991225" y="16935450"/>
          <a:ext cx="95250" cy="29527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66675</xdr:colOff>
      <xdr:row>68</xdr:row>
      <xdr:rowOff>9525</xdr:rowOff>
    </xdr:from>
    <xdr:to>
      <xdr:col>3</xdr:col>
      <xdr:colOff>161925</xdr:colOff>
      <xdr:row>69</xdr:row>
      <xdr:rowOff>161925</xdr:rowOff>
    </xdr:to>
    <xdr:sp>
      <xdr:nvSpPr>
        <xdr:cNvPr id="104" name="AutoShape 348"/>
        <xdr:cNvSpPr>
          <a:spLocks/>
        </xdr:cNvSpPr>
      </xdr:nvSpPr>
      <xdr:spPr>
        <a:xfrm>
          <a:off x="5991225" y="17821275"/>
          <a:ext cx="95250" cy="40005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66675</xdr:colOff>
      <xdr:row>66</xdr:row>
      <xdr:rowOff>9525</xdr:rowOff>
    </xdr:from>
    <xdr:to>
      <xdr:col>3</xdr:col>
      <xdr:colOff>161925</xdr:colOff>
      <xdr:row>67</xdr:row>
      <xdr:rowOff>161925</xdr:rowOff>
    </xdr:to>
    <xdr:sp>
      <xdr:nvSpPr>
        <xdr:cNvPr id="105" name="AutoShape 349"/>
        <xdr:cNvSpPr>
          <a:spLocks/>
        </xdr:cNvSpPr>
      </xdr:nvSpPr>
      <xdr:spPr>
        <a:xfrm>
          <a:off x="5991225" y="17325975"/>
          <a:ext cx="95250" cy="40005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66675</xdr:colOff>
      <xdr:row>67</xdr:row>
      <xdr:rowOff>9525</xdr:rowOff>
    </xdr:from>
    <xdr:to>
      <xdr:col>3</xdr:col>
      <xdr:colOff>161925</xdr:colOff>
      <xdr:row>68</xdr:row>
      <xdr:rowOff>161925</xdr:rowOff>
    </xdr:to>
    <xdr:sp>
      <xdr:nvSpPr>
        <xdr:cNvPr id="106" name="AutoShape 351"/>
        <xdr:cNvSpPr>
          <a:spLocks/>
        </xdr:cNvSpPr>
      </xdr:nvSpPr>
      <xdr:spPr>
        <a:xfrm>
          <a:off x="5991225" y="17573625"/>
          <a:ext cx="95250" cy="40005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66675</xdr:colOff>
      <xdr:row>65</xdr:row>
      <xdr:rowOff>9525</xdr:rowOff>
    </xdr:from>
    <xdr:to>
      <xdr:col>3</xdr:col>
      <xdr:colOff>161925</xdr:colOff>
      <xdr:row>66</xdr:row>
      <xdr:rowOff>161925</xdr:rowOff>
    </xdr:to>
    <xdr:sp>
      <xdr:nvSpPr>
        <xdr:cNvPr id="107" name="AutoShape 353"/>
        <xdr:cNvSpPr>
          <a:spLocks/>
        </xdr:cNvSpPr>
      </xdr:nvSpPr>
      <xdr:spPr>
        <a:xfrm>
          <a:off x="5991225" y="17078325"/>
          <a:ext cx="95250" cy="40005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124</xdr:row>
      <xdr:rowOff>38100</xdr:rowOff>
    </xdr:from>
    <xdr:to>
      <xdr:col>3</xdr:col>
      <xdr:colOff>419100</xdr:colOff>
      <xdr:row>140</xdr:row>
      <xdr:rowOff>381000</xdr:rowOff>
    </xdr:to>
    <xdr:sp>
      <xdr:nvSpPr>
        <xdr:cNvPr id="108" name="AutoShape 354"/>
        <xdr:cNvSpPr>
          <a:spLocks/>
        </xdr:cNvSpPr>
      </xdr:nvSpPr>
      <xdr:spPr>
        <a:xfrm>
          <a:off x="6029325" y="32861250"/>
          <a:ext cx="304800" cy="4848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33</xdr:row>
      <xdr:rowOff>28575</xdr:rowOff>
    </xdr:from>
    <xdr:to>
      <xdr:col>3</xdr:col>
      <xdr:colOff>142875</xdr:colOff>
      <xdr:row>34</xdr:row>
      <xdr:rowOff>209550</xdr:rowOff>
    </xdr:to>
    <xdr:sp>
      <xdr:nvSpPr>
        <xdr:cNvPr id="109" name="AutoShape 135"/>
        <xdr:cNvSpPr>
          <a:spLocks/>
        </xdr:cNvSpPr>
      </xdr:nvSpPr>
      <xdr:spPr>
        <a:xfrm>
          <a:off x="5981700" y="8639175"/>
          <a:ext cx="85725" cy="504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80</xdr:row>
      <xdr:rowOff>0</xdr:rowOff>
    </xdr:from>
    <xdr:to>
      <xdr:col>3</xdr:col>
      <xdr:colOff>171450</xdr:colOff>
      <xdr:row>84</xdr:row>
      <xdr:rowOff>0</xdr:rowOff>
    </xdr:to>
    <xdr:sp>
      <xdr:nvSpPr>
        <xdr:cNvPr id="110" name="AutoShape 356"/>
        <xdr:cNvSpPr>
          <a:spLocks/>
        </xdr:cNvSpPr>
      </xdr:nvSpPr>
      <xdr:spPr>
        <a:xfrm>
          <a:off x="6067425" y="20764500"/>
          <a:ext cx="38100" cy="1057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47625</xdr:colOff>
      <xdr:row>116</xdr:row>
      <xdr:rowOff>276225</xdr:rowOff>
    </xdr:from>
    <xdr:to>
      <xdr:col>3</xdr:col>
      <xdr:colOff>190500</xdr:colOff>
      <xdr:row>121</xdr:row>
      <xdr:rowOff>247650</xdr:rowOff>
    </xdr:to>
    <xdr:sp>
      <xdr:nvSpPr>
        <xdr:cNvPr id="111" name="AutoShape 357"/>
        <xdr:cNvSpPr>
          <a:spLocks/>
        </xdr:cNvSpPr>
      </xdr:nvSpPr>
      <xdr:spPr>
        <a:xfrm>
          <a:off x="5972175" y="30841950"/>
          <a:ext cx="142875" cy="1257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52</xdr:row>
      <xdr:rowOff>0</xdr:rowOff>
    </xdr:from>
    <xdr:to>
      <xdr:col>3</xdr:col>
      <xdr:colOff>190500</xdr:colOff>
      <xdr:row>54</xdr:row>
      <xdr:rowOff>200025</xdr:rowOff>
    </xdr:to>
    <xdr:sp>
      <xdr:nvSpPr>
        <xdr:cNvPr id="112" name="AutoShape 358"/>
        <xdr:cNvSpPr>
          <a:spLocks/>
        </xdr:cNvSpPr>
      </xdr:nvSpPr>
      <xdr:spPr>
        <a:xfrm>
          <a:off x="6019800" y="13458825"/>
          <a:ext cx="85725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4</xdr:row>
      <xdr:rowOff>38100</xdr:rowOff>
    </xdr:from>
    <xdr:to>
      <xdr:col>3</xdr:col>
      <xdr:colOff>657225</xdr:colOff>
      <xdr:row>31</xdr:row>
      <xdr:rowOff>0</xdr:rowOff>
    </xdr:to>
    <xdr:sp>
      <xdr:nvSpPr>
        <xdr:cNvPr id="113" name="AutoShape 359"/>
        <xdr:cNvSpPr>
          <a:spLocks/>
        </xdr:cNvSpPr>
      </xdr:nvSpPr>
      <xdr:spPr>
        <a:xfrm>
          <a:off x="6000750" y="1285875"/>
          <a:ext cx="581025" cy="6829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37</xdr:row>
      <xdr:rowOff>66675</xdr:rowOff>
    </xdr:from>
    <xdr:to>
      <xdr:col>3</xdr:col>
      <xdr:colOff>247650</xdr:colOff>
      <xdr:row>47</xdr:row>
      <xdr:rowOff>123825</xdr:rowOff>
    </xdr:to>
    <xdr:sp>
      <xdr:nvSpPr>
        <xdr:cNvPr id="114" name="AutoShape 135"/>
        <xdr:cNvSpPr>
          <a:spLocks/>
        </xdr:cNvSpPr>
      </xdr:nvSpPr>
      <xdr:spPr>
        <a:xfrm>
          <a:off x="5981700" y="9744075"/>
          <a:ext cx="200025" cy="2809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7611725" y="1162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tabSelected="1" zoomScaleSheetLayoutView="75" zoomScalePageLayoutView="0" workbookViewId="0" topLeftCell="A19">
      <selection activeCell="C28" sqref="C28"/>
    </sheetView>
  </sheetViews>
  <sheetFormatPr defaultColWidth="9.00390625" defaultRowHeight="12.75"/>
  <cols>
    <col min="1" max="1" width="43.00390625" style="17" customWidth="1"/>
    <col min="2" max="2" width="25.375" style="18" customWidth="1"/>
    <col min="3" max="3" width="13.375" style="19" customWidth="1"/>
    <col min="4" max="5" width="20.375" style="89" customWidth="1"/>
    <col min="6" max="7" width="22.75390625" style="20" customWidth="1"/>
    <col min="8" max="8" width="12.125" style="20" bestFit="1" customWidth="1"/>
    <col min="9" max="9" width="22.75390625" style="109" customWidth="1"/>
    <col min="10" max="10" width="17.875" style="21" customWidth="1"/>
    <col min="11" max="14" width="9.125" style="14" customWidth="1"/>
    <col min="15" max="16384" width="9.125" style="15" customWidth="1"/>
  </cols>
  <sheetData>
    <row r="1" spans="1:10" ht="40.5" customHeight="1">
      <c r="A1" s="194" t="s">
        <v>21</v>
      </c>
      <c r="B1" s="195"/>
      <c r="C1" s="195"/>
      <c r="D1" s="195"/>
      <c r="E1" s="195"/>
      <c r="F1" s="195"/>
      <c r="G1" s="195"/>
      <c r="H1" s="195"/>
      <c r="I1" s="195"/>
      <c r="J1" s="196"/>
    </row>
    <row r="2" spans="1:10" ht="18.75" customHeight="1">
      <c r="A2" s="206" t="s">
        <v>117</v>
      </c>
      <c r="B2" s="207"/>
      <c r="C2" s="207"/>
      <c r="D2" s="207"/>
      <c r="E2" s="207"/>
      <c r="F2" s="207"/>
      <c r="G2" s="207"/>
      <c r="H2" s="207"/>
      <c r="I2" s="207"/>
      <c r="J2" s="208"/>
    </row>
    <row r="3" spans="1:13" s="10" customFormat="1" ht="55.5" customHeight="1">
      <c r="A3" s="119" t="s">
        <v>0</v>
      </c>
      <c r="B3" s="124" t="s">
        <v>1</v>
      </c>
      <c r="C3" s="121" t="s">
        <v>78</v>
      </c>
      <c r="D3" s="122" t="s">
        <v>50</v>
      </c>
      <c r="E3" s="122" t="s">
        <v>16</v>
      </c>
      <c r="F3" s="120" t="s">
        <v>18</v>
      </c>
      <c r="G3" s="120" t="s">
        <v>52</v>
      </c>
      <c r="H3" s="123" t="s">
        <v>39</v>
      </c>
      <c r="I3" s="120" t="s">
        <v>40</v>
      </c>
      <c r="J3" s="120" t="s">
        <v>19</v>
      </c>
      <c r="K3" s="5"/>
      <c r="L3" s="5"/>
      <c r="M3" s="5"/>
    </row>
    <row r="4" spans="1:14" ht="24.75" customHeight="1">
      <c r="A4" s="197" t="s">
        <v>41</v>
      </c>
      <c r="B4" s="197"/>
      <c r="C4" s="197"/>
      <c r="D4" s="197"/>
      <c r="E4" s="197"/>
      <c r="F4" s="197"/>
      <c r="G4" s="197"/>
      <c r="H4" s="197"/>
      <c r="I4" s="197"/>
      <c r="J4" s="197"/>
      <c r="N4" s="15"/>
    </row>
    <row r="5" spans="1:14" ht="19.5" customHeight="1">
      <c r="A5" s="83" t="s">
        <v>48</v>
      </c>
      <c r="B5" s="99" t="s">
        <v>65</v>
      </c>
      <c r="C5" s="84">
        <v>1960</v>
      </c>
      <c r="D5" s="103"/>
      <c r="E5" s="103">
        <v>156881.27</v>
      </c>
      <c r="F5" s="161" t="s">
        <v>267</v>
      </c>
      <c r="G5" s="104"/>
      <c r="H5" s="75"/>
      <c r="I5" s="105"/>
      <c r="J5" s="148"/>
      <c r="N5" s="15"/>
    </row>
    <row r="6" spans="1:14" ht="74.25" customHeight="1">
      <c r="A6" s="83" t="s">
        <v>53</v>
      </c>
      <c r="B6" s="99" t="s">
        <v>66</v>
      </c>
      <c r="C6" s="84">
        <v>1973</v>
      </c>
      <c r="D6" s="103"/>
      <c r="E6" s="103">
        <v>160792.51</v>
      </c>
      <c r="F6" s="164" t="s">
        <v>330</v>
      </c>
      <c r="G6" s="154"/>
      <c r="H6" s="75"/>
      <c r="I6" s="105"/>
      <c r="J6" s="173" t="s">
        <v>310</v>
      </c>
      <c r="N6" s="15"/>
    </row>
    <row r="7" spans="1:14" ht="19.5" customHeight="1">
      <c r="A7" s="83" t="s">
        <v>57</v>
      </c>
      <c r="B7" s="99" t="s">
        <v>67</v>
      </c>
      <c r="C7" s="84">
        <v>1974</v>
      </c>
      <c r="D7" s="103"/>
      <c r="E7" s="103">
        <v>56803.35</v>
      </c>
      <c r="F7" s="161" t="s">
        <v>267</v>
      </c>
      <c r="G7" s="104"/>
      <c r="H7" s="75"/>
      <c r="I7" s="105"/>
      <c r="J7" s="148"/>
      <c r="N7" s="15"/>
    </row>
    <row r="8" spans="1:14" ht="19.5" customHeight="1">
      <c r="A8" s="83" t="s">
        <v>54</v>
      </c>
      <c r="B8" s="99" t="s">
        <v>66</v>
      </c>
      <c r="C8" s="84">
        <v>1976</v>
      </c>
      <c r="D8" s="103"/>
      <c r="E8" s="103">
        <v>10672.58</v>
      </c>
      <c r="F8" s="164" t="s">
        <v>297</v>
      </c>
      <c r="G8" s="104"/>
      <c r="H8" s="75"/>
      <c r="I8" s="105"/>
      <c r="J8" s="148"/>
      <c r="N8" s="15"/>
    </row>
    <row r="9" spans="1:14" ht="19.5" customHeight="1">
      <c r="A9" s="83" t="s">
        <v>55</v>
      </c>
      <c r="B9" s="99" t="s">
        <v>65</v>
      </c>
      <c r="C9" s="84">
        <v>1991</v>
      </c>
      <c r="D9" s="103"/>
      <c r="E9" s="103">
        <v>72364.29</v>
      </c>
      <c r="F9" s="164" t="s">
        <v>297</v>
      </c>
      <c r="G9" s="104"/>
      <c r="H9" s="75"/>
      <c r="I9" s="105"/>
      <c r="J9" s="148"/>
      <c r="N9" s="15"/>
    </row>
    <row r="10" spans="1:14" ht="19.5" customHeight="1">
      <c r="A10" s="83" t="s">
        <v>55</v>
      </c>
      <c r="B10" s="99" t="s">
        <v>65</v>
      </c>
      <c r="C10" s="84">
        <v>1998</v>
      </c>
      <c r="D10" s="103"/>
      <c r="E10" s="103">
        <v>30000</v>
      </c>
      <c r="F10" s="164" t="s">
        <v>297</v>
      </c>
      <c r="G10" s="104"/>
      <c r="H10" s="75"/>
      <c r="I10" s="105"/>
      <c r="J10" s="148"/>
      <c r="N10" s="15"/>
    </row>
    <row r="11" spans="1:14" ht="21.75" customHeight="1">
      <c r="A11" s="83" t="s">
        <v>56</v>
      </c>
      <c r="B11" s="99" t="s">
        <v>65</v>
      </c>
      <c r="C11" s="84">
        <v>2002</v>
      </c>
      <c r="D11" s="103"/>
      <c r="E11" s="103">
        <v>3140102</v>
      </c>
      <c r="F11" s="161" t="s">
        <v>267</v>
      </c>
      <c r="G11" s="154"/>
      <c r="H11" s="75"/>
      <c r="I11" s="105"/>
      <c r="J11" s="148"/>
      <c r="N11" s="15"/>
    </row>
    <row r="12" spans="1:14" ht="19.5" customHeight="1">
      <c r="A12" s="83" t="s">
        <v>58</v>
      </c>
      <c r="B12" s="99" t="s">
        <v>65</v>
      </c>
      <c r="C12" s="84">
        <v>2000</v>
      </c>
      <c r="D12" s="103"/>
      <c r="E12" s="103">
        <v>560843.15</v>
      </c>
      <c r="F12" s="161"/>
      <c r="G12" s="104"/>
      <c r="H12" s="75"/>
      <c r="I12" s="105"/>
      <c r="J12" s="148"/>
      <c r="N12" s="15"/>
    </row>
    <row r="13" spans="1:14" ht="19.5" customHeight="1">
      <c r="A13" s="83" t="s">
        <v>56</v>
      </c>
      <c r="B13" s="99" t="s">
        <v>68</v>
      </c>
      <c r="C13" s="84">
        <v>1998</v>
      </c>
      <c r="D13" s="103"/>
      <c r="E13" s="103">
        <v>685050</v>
      </c>
      <c r="F13" s="164" t="s">
        <v>297</v>
      </c>
      <c r="G13" s="104"/>
      <c r="H13" s="75"/>
      <c r="I13" s="105"/>
      <c r="J13" s="148"/>
      <c r="N13" s="15"/>
    </row>
    <row r="14" spans="1:14" ht="19.5" customHeight="1">
      <c r="A14" s="83" t="s">
        <v>61</v>
      </c>
      <c r="B14" s="99" t="s">
        <v>69</v>
      </c>
      <c r="C14" s="84">
        <v>2000</v>
      </c>
      <c r="D14" s="103"/>
      <c r="E14" s="103">
        <v>187790</v>
      </c>
      <c r="F14" s="161" t="s">
        <v>267</v>
      </c>
      <c r="G14" s="104"/>
      <c r="H14" s="75"/>
      <c r="I14" s="105"/>
      <c r="J14" s="148"/>
      <c r="N14" s="15"/>
    </row>
    <row r="15" spans="1:14" ht="19.5" customHeight="1">
      <c r="A15" s="83" t="s">
        <v>59</v>
      </c>
      <c r="B15" s="99" t="s">
        <v>70</v>
      </c>
      <c r="C15" s="84">
        <v>2000</v>
      </c>
      <c r="D15" s="103"/>
      <c r="E15" s="103">
        <v>76470</v>
      </c>
      <c r="F15" s="164" t="s">
        <v>297</v>
      </c>
      <c r="G15" s="104"/>
      <c r="H15" s="75"/>
      <c r="I15" s="106"/>
      <c r="J15" s="148"/>
      <c r="N15" s="15"/>
    </row>
    <row r="16" spans="1:14" ht="19.5" customHeight="1">
      <c r="A16" s="83" t="s">
        <v>59</v>
      </c>
      <c r="B16" s="99" t="s">
        <v>71</v>
      </c>
      <c r="C16" s="84">
        <v>2000</v>
      </c>
      <c r="D16" s="103"/>
      <c r="E16" s="103">
        <v>42060</v>
      </c>
      <c r="F16" s="161" t="s">
        <v>267</v>
      </c>
      <c r="G16" s="104"/>
      <c r="H16" s="75"/>
      <c r="I16" s="103"/>
      <c r="J16" s="148"/>
      <c r="N16" s="15"/>
    </row>
    <row r="17" spans="1:14" ht="19.5" customHeight="1">
      <c r="A17" s="83" t="s">
        <v>46</v>
      </c>
      <c r="B17" s="99" t="s">
        <v>71</v>
      </c>
      <c r="C17" s="84">
        <v>2000</v>
      </c>
      <c r="D17" s="103"/>
      <c r="E17" s="103">
        <v>4790</v>
      </c>
      <c r="F17" s="164" t="s">
        <v>297</v>
      </c>
      <c r="G17" s="104"/>
      <c r="H17" s="75"/>
      <c r="I17" s="106"/>
      <c r="J17" s="148"/>
      <c r="N17" s="15"/>
    </row>
    <row r="18" spans="1:14" ht="21.75" customHeight="1">
      <c r="A18" s="83" t="s">
        <v>75</v>
      </c>
      <c r="B18" s="99" t="s">
        <v>65</v>
      </c>
      <c r="C18" s="84">
        <v>2009</v>
      </c>
      <c r="D18" s="103"/>
      <c r="E18" s="103">
        <v>7000000</v>
      </c>
      <c r="F18" s="161" t="s">
        <v>267</v>
      </c>
      <c r="G18" s="104"/>
      <c r="H18" s="75"/>
      <c r="I18" s="106"/>
      <c r="J18" s="148"/>
      <c r="N18" s="15"/>
    </row>
    <row r="19" spans="1:14" ht="19.5" customHeight="1">
      <c r="A19" s="83" t="s">
        <v>76</v>
      </c>
      <c r="B19" s="99" t="s">
        <v>65</v>
      </c>
      <c r="C19" s="84">
        <v>2009</v>
      </c>
      <c r="D19" s="103"/>
      <c r="E19" s="103">
        <v>6000000</v>
      </c>
      <c r="F19" s="161" t="s">
        <v>267</v>
      </c>
      <c r="G19" s="104"/>
      <c r="H19" s="75"/>
      <c r="I19" s="103"/>
      <c r="J19" s="148"/>
      <c r="N19" s="15"/>
    </row>
    <row r="20" spans="1:14" ht="21">
      <c r="A20" s="83" t="s">
        <v>77</v>
      </c>
      <c r="B20" s="99" t="s">
        <v>68</v>
      </c>
      <c r="C20" s="84">
        <v>2001</v>
      </c>
      <c r="D20" s="103"/>
      <c r="E20" s="103">
        <v>832200</v>
      </c>
      <c r="F20" s="164" t="s">
        <v>267</v>
      </c>
      <c r="G20" s="154"/>
      <c r="H20" s="75"/>
      <c r="I20" s="103"/>
      <c r="J20" s="148"/>
      <c r="N20" s="15"/>
    </row>
    <row r="21" spans="1:14" ht="19.5" customHeight="1">
      <c r="A21" s="83" t="s">
        <v>46</v>
      </c>
      <c r="B21" s="99" t="s">
        <v>68</v>
      </c>
      <c r="C21" s="84">
        <v>2001</v>
      </c>
      <c r="D21" s="103"/>
      <c r="E21" s="103">
        <v>21080</v>
      </c>
      <c r="F21" s="164" t="s">
        <v>297</v>
      </c>
      <c r="G21" s="104"/>
      <c r="H21" s="75"/>
      <c r="I21" s="103"/>
      <c r="J21" s="148"/>
      <c r="N21" s="15"/>
    </row>
    <row r="22" spans="1:14" ht="19.5" customHeight="1">
      <c r="A22" s="83" t="s">
        <v>61</v>
      </c>
      <c r="B22" s="99" t="s">
        <v>72</v>
      </c>
      <c r="C22" s="84">
        <v>2001</v>
      </c>
      <c r="D22" s="103"/>
      <c r="E22" s="103">
        <v>222520</v>
      </c>
      <c r="F22" s="161" t="s">
        <v>267</v>
      </c>
      <c r="G22" s="104"/>
      <c r="H22" s="75"/>
      <c r="I22" s="103"/>
      <c r="J22" s="148"/>
      <c r="N22" s="15"/>
    </row>
    <row r="23" spans="1:14" ht="19.5" customHeight="1">
      <c r="A23" s="83" t="s">
        <v>46</v>
      </c>
      <c r="B23" s="99" t="s">
        <v>72</v>
      </c>
      <c r="C23" s="84">
        <v>2001</v>
      </c>
      <c r="D23" s="103"/>
      <c r="E23" s="103">
        <v>7360</v>
      </c>
      <c r="F23" s="164" t="s">
        <v>297</v>
      </c>
      <c r="G23" s="104"/>
      <c r="H23" s="75"/>
      <c r="I23" s="103"/>
      <c r="J23" s="148"/>
      <c r="N23" s="15"/>
    </row>
    <row r="24" spans="1:14" ht="19.5" customHeight="1">
      <c r="A24" s="83" t="s">
        <v>60</v>
      </c>
      <c r="B24" s="99" t="s">
        <v>72</v>
      </c>
      <c r="C24" s="84">
        <v>2001</v>
      </c>
      <c r="D24" s="103"/>
      <c r="E24" s="103">
        <v>24340</v>
      </c>
      <c r="F24" s="164" t="s">
        <v>297</v>
      </c>
      <c r="G24" s="104"/>
      <c r="H24" s="75"/>
      <c r="I24" s="103"/>
      <c r="J24" s="148"/>
      <c r="N24" s="15"/>
    </row>
    <row r="25" spans="1:14" ht="19.5" customHeight="1">
      <c r="A25" s="83" t="s">
        <v>61</v>
      </c>
      <c r="B25" s="99" t="s">
        <v>73</v>
      </c>
      <c r="C25" s="84">
        <v>2001</v>
      </c>
      <c r="D25" s="103"/>
      <c r="E25" s="103">
        <v>233660</v>
      </c>
      <c r="F25" s="161" t="s">
        <v>267</v>
      </c>
      <c r="G25" s="104"/>
      <c r="H25" s="75"/>
      <c r="I25" s="103"/>
      <c r="J25" s="148"/>
      <c r="N25" s="15"/>
    </row>
    <row r="26" spans="1:14" ht="19.5" customHeight="1">
      <c r="A26" s="83" t="s">
        <v>61</v>
      </c>
      <c r="B26" s="99" t="s">
        <v>66</v>
      </c>
      <c r="C26" s="84"/>
      <c r="D26" s="103"/>
      <c r="E26" s="103">
        <v>349760</v>
      </c>
      <c r="F26" s="161" t="s">
        <v>267</v>
      </c>
      <c r="G26" s="104"/>
      <c r="H26" s="75"/>
      <c r="I26" s="103"/>
      <c r="J26" s="148"/>
      <c r="N26" s="15"/>
    </row>
    <row r="27" spans="1:14" ht="19.5" customHeight="1">
      <c r="A27" s="83" t="s">
        <v>46</v>
      </c>
      <c r="B27" s="99" t="s">
        <v>66</v>
      </c>
      <c r="C27" s="84"/>
      <c r="D27" s="103"/>
      <c r="E27" s="103">
        <v>4300</v>
      </c>
      <c r="F27" s="164" t="s">
        <v>297</v>
      </c>
      <c r="G27" s="104"/>
      <c r="H27" s="75"/>
      <c r="I27" s="106"/>
      <c r="J27" s="148"/>
      <c r="N27" s="15"/>
    </row>
    <row r="28" spans="1:14" ht="19.5" customHeight="1">
      <c r="A28" s="83" t="s">
        <v>46</v>
      </c>
      <c r="B28" s="99" t="s">
        <v>66</v>
      </c>
      <c r="C28" s="84">
        <v>2001</v>
      </c>
      <c r="D28" s="103"/>
      <c r="E28" s="103">
        <v>10940</v>
      </c>
      <c r="F28" s="164" t="s">
        <v>297</v>
      </c>
      <c r="G28" s="104"/>
      <c r="H28" s="75"/>
      <c r="I28" s="103"/>
      <c r="J28" s="148"/>
      <c r="N28" s="15"/>
    </row>
    <row r="29" spans="1:14" ht="19.5" customHeight="1">
      <c r="A29" s="83" t="s">
        <v>49</v>
      </c>
      <c r="B29" s="99" t="s">
        <v>73</v>
      </c>
      <c r="C29" s="84">
        <v>2003</v>
      </c>
      <c r="D29" s="103"/>
      <c r="E29" s="103">
        <v>428151.02</v>
      </c>
      <c r="F29" s="161" t="s">
        <v>267</v>
      </c>
      <c r="G29" s="104"/>
      <c r="H29" s="75"/>
      <c r="I29" s="103"/>
      <c r="J29" s="148"/>
      <c r="N29" s="15"/>
    </row>
    <row r="30" spans="1:14" ht="19.5" customHeight="1">
      <c r="A30" s="83" t="s">
        <v>54</v>
      </c>
      <c r="B30" s="99" t="s">
        <v>65</v>
      </c>
      <c r="C30" s="84">
        <v>2009</v>
      </c>
      <c r="D30" s="103"/>
      <c r="E30" s="103">
        <v>500000</v>
      </c>
      <c r="F30" s="164" t="s">
        <v>297</v>
      </c>
      <c r="G30" s="104"/>
      <c r="H30" s="75"/>
      <c r="I30" s="106"/>
      <c r="J30" s="148"/>
      <c r="N30" s="15"/>
    </row>
    <row r="31" spans="1:14" ht="19.5" customHeight="1">
      <c r="A31" s="83" t="s">
        <v>62</v>
      </c>
      <c r="B31" s="99" t="s">
        <v>65</v>
      </c>
      <c r="C31" s="84">
        <v>2008</v>
      </c>
      <c r="D31" s="103"/>
      <c r="E31" s="103">
        <v>908619.66</v>
      </c>
      <c r="F31" s="164" t="s">
        <v>297</v>
      </c>
      <c r="G31" s="104"/>
      <c r="H31" s="75"/>
      <c r="I31" s="103"/>
      <c r="J31" s="148"/>
      <c r="N31" s="15"/>
    </row>
    <row r="32" spans="1:14" ht="19.5" customHeight="1">
      <c r="A32" s="83" t="s">
        <v>63</v>
      </c>
      <c r="B32" s="99" t="s">
        <v>74</v>
      </c>
      <c r="C32" s="84"/>
      <c r="D32" s="103"/>
      <c r="E32" s="103">
        <v>51100</v>
      </c>
      <c r="F32" s="161" t="s">
        <v>267</v>
      </c>
      <c r="G32" s="104"/>
      <c r="H32" s="75"/>
      <c r="I32" s="103"/>
      <c r="J32" s="148"/>
      <c r="N32" s="15"/>
    </row>
    <row r="33" spans="1:14" ht="19.5" customHeight="1">
      <c r="A33" s="83" t="s">
        <v>49</v>
      </c>
      <c r="B33" s="99" t="s">
        <v>65</v>
      </c>
      <c r="C33" s="84"/>
      <c r="D33" s="103"/>
      <c r="E33" s="103">
        <v>489586.51</v>
      </c>
      <c r="F33" s="161" t="s">
        <v>267</v>
      </c>
      <c r="G33" s="104"/>
      <c r="H33" s="75"/>
      <c r="I33" s="106"/>
      <c r="J33" s="148"/>
      <c r="N33" s="15"/>
    </row>
    <row r="34" spans="1:14" ht="19.5" customHeight="1">
      <c r="A34" s="83" t="s">
        <v>49</v>
      </c>
      <c r="B34" s="99" t="s">
        <v>69</v>
      </c>
      <c r="C34" s="84">
        <v>2008</v>
      </c>
      <c r="D34" s="103"/>
      <c r="E34" s="103">
        <v>667713.68</v>
      </c>
      <c r="F34" s="164" t="s">
        <v>297</v>
      </c>
      <c r="G34" s="104"/>
      <c r="H34" s="75"/>
      <c r="I34" s="103"/>
      <c r="J34" s="148"/>
      <c r="N34" s="15"/>
    </row>
    <row r="35" spans="1:14" ht="19.5" customHeight="1">
      <c r="A35" s="83" t="s">
        <v>64</v>
      </c>
      <c r="B35" s="99" t="s">
        <v>65</v>
      </c>
      <c r="C35" s="84">
        <v>2008</v>
      </c>
      <c r="D35" s="103"/>
      <c r="E35" s="103">
        <v>660561.86</v>
      </c>
      <c r="F35" s="164" t="s">
        <v>297</v>
      </c>
      <c r="G35" s="104"/>
      <c r="H35" s="75"/>
      <c r="I35" s="103"/>
      <c r="J35" s="148"/>
      <c r="N35" s="15"/>
    </row>
    <row r="36" spans="1:14" ht="19.5" customHeight="1">
      <c r="A36" s="83" t="s">
        <v>331</v>
      </c>
      <c r="B36" s="99"/>
      <c r="C36" s="84"/>
      <c r="D36" s="103"/>
      <c r="E36" s="103">
        <v>1500000</v>
      </c>
      <c r="F36" s="164" t="s">
        <v>297</v>
      </c>
      <c r="G36" s="104"/>
      <c r="H36" s="75"/>
      <c r="I36" s="103"/>
      <c r="J36" s="148"/>
      <c r="N36" s="15"/>
    </row>
    <row r="37" spans="1:14" ht="33.75" customHeight="1">
      <c r="A37" s="83"/>
      <c r="B37" s="125"/>
      <c r="C37" s="84"/>
      <c r="D37" s="107" t="s">
        <v>37</v>
      </c>
      <c r="E37" s="107">
        <f>SUM(E5:E36)</f>
        <v>25096511.88</v>
      </c>
      <c r="F37" s="161"/>
      <c r="G37" s="104"/>
      <c r="H37" s="75"/>
      <c r="I37" s="103"/>
      <c r="J37" s="148"/>
      <c r="N37" s="15"/>
    </row>
    <row r="38" spans="1:14" ht="24.75" customHeight="1">
      <c r="A38" s="197" t="s">
        <v>112</v>
      </c>
      <c r="B38" s="197"/>
      <c r="C38" s="197"/>
      <c r="D38" s="197"/>
      <c r="E38" s="197"/>
      <c r="F38" s="197"/>
      <c r="G38" s="197"/>
      <c r="H38" s="197"/>
      <c r="I38" s="197"/>
      <c r="J38" s="197"/>
      <c r="N38" s="15"/>
    </row>
    <row r="39" spans="1:13" s="46" customFormat="1" ht="21">
      <c r="A39" s="191" t="s">
        <v>333</v>
      </c>
      <c r="B39" s="125" t="s">
        <v>65</v>
      </c>
      <c r="C39" s="162"/>
      <c r="D39" s="162"/>
      <c r="E39" s="193">
        <v>709030.54</v>
      </c>
      <c r="F39" s="164" t="s">
        <v>267</v>
      </c>
      <c r="G39" s="163"/>
      <c r="H39" s="163"/>
      <c r="I39" s="162"/>
      <c r="J39" s="172"/>
      <c r="K39" s="135"/>
      <c r="L39" s="135"/>
      <c r="M39" s="135"/>
    </row>
    <row r="40" spans="1:14" ht="39.75" customHeight="1">
      <c r="A40" s="83" t="s">
        <v>113</v>
      </c>
      <c r="B40" s="125" t="s">
        <v>65</v>
      </c>
      <c r="C40" s="84">
        <v>1989</v>
      </c>
      <c r="D40" s="103"/>
      <c r="E40" s="103">
        <v>633160.95</v>
      </c>
      <c r="F40" s="164" t="s">
        <v>297</v>
      </c>
      <c r="G40" s="104">
        <v>1051.03</v>
      </c>
      <c r="H40" s="104"/>
      <c r="I40" s="103"/>
      <c r="J40" s="148"/>
      <c r="N40" s="15"/>
    </row>
    <row r="41" spans="1:14" ht="19.5" customHeight="1">
      <c r="A41" s="83" t="s">
        <v>114</v>
      </c>
      <c r="B41" s="125" t="s">
        <v>65</v>
      </c>
      <c r="C41" s="84">
        <v>2003</v>
      </c>
      <c r="D41" s="103"/>
      <c r="E41" s="103">
        <v>213645.17</v>
      </c>
      <c r="F41" s="161"/>
      <c r="G41" s="104">
        <v>74.7</v>
      </c>
      <c r="H41" s="104"/>
      <c r="I41" s="103"/>
      <c r="J41" s="148"/>
      <c r="N41" s="15"/>
    </row>
    <row r="42" spans="1:14" ht="33.75" customHeight="1">
      <c r="A42" s="83"/>
      <c r="B42" s="125"/>
      <c r="C42" s="84"/>
      <c r="D42" s="107" t="s">
        <v>37</v>
      </c>
      <c r="E42" s="107">
        <f>SUM(E39:E41)</f>
        <v>1555836.66</v>
      </c>
      <c r="F42" s="161"/>
      <c r="G42" s="104"/>
      <c r="H42" s="75"/>
      <c r="I42" s="103"/>
      <c r="J42" s="16"/>
      <c r="N42" s="15"/>
    </row>
    <row r="43" spans="1:14" ht="33.75" customHeight="1">
      <c r="A43" s="112"/>
      <c r="B43" s="165"/>
      <c r="C43" s="166"/>
      <c r="D43" s="167"/>
      <c r="E43" s="167"/>
      <c r="F43" s="168"/>
      <c r="G43" s="169"/>
      <c r="H43" s="170"/>
      <c r="I43" s="171"/>
      <c r="J43" s="70"/>
      <c r="N43" s="15"/>
    </row>
    <row r="44" spans="3:14" ht="19.5" customHeight="1" thickBot="1">
      <c r="C44" s="81"/>
      <c r="D44" s="90"/>
      <c r="E44" s="90"/>
      <c r="J44" s="66"/>
      <c r="N44" s="15"/>
    </row>
    <row r="45" spans="1:13" s="71" customFormat="1" ht="31.5" customHeight="1">
      <c r="A45" s="18"/>
      <c r="B45" s="202" t="s">
        <v>29</v>
      </c>
      <c r="C45" s="203"/>
      <c r="D45" s="198">
        <f>E37+E42</f>
        <v>26652348.54</v>
      </c>
      <c r="E45" s="198"/>
      <c r="F45" s="199"/>
      <c r="G45" s="153"/>
      <c r="H45" s="20"/>
      <c r="I45" s="109"/>
      <c r="J45" s="66"/>
      <c r="K45" s="82"/>
      <c r="L45" s="82"/>
      <c r="M45" s="82"/>
    </row>
    <row r="46" spans="2:14" ht="25.5" customHeight="1" thickBot="1">
      <c r="B46" s="204"/>
      <c r="C46" s="205"/>
      <c r="D46" s="200"/>
      <c r="E46" s="200"/>
      <c r="F46" s="201"/>
      <c r="G46" s="153"/>
      <c r="H46" s="66"/>
      <c r="I46" s="110"/>
      <c r="J46" s="77"/>
      <c r="N46" s="15"/>
    </row>
    <row r="47" spans="8:14" ht="19.5" customHeight="1">
      <c r="H47" s="74"/>
      <c r="I47" s="111"/>
      <c r="J47" s="77"/>
      <c r="N47" s="15"/>
    </row>
    <row r="48" spans="5:14" ht="19.5" customHeight="1">
      <c r="E48" s="190"/>
      <c r="H48" s="74"/>
      <c r="I48" s="111"/>
      <c r="J48" s="77"/>
      <c r="N48" s="15"/>
    </row>
    <row r="49" spans="8:14" ht="19.5" customHeight="1">
      <c r="H49" s="74"/>
      <c r="I49" s="111"/>
      <c r="J49" s="77"/>
      <c r="N49" s="15"/>
    </row>
    <row r="50" spans="8:14" ht="30" customHeight="1">
      <c r="H50" s="76"/>
      <c r="I50" s="108"/>
      <c r="J50" s="77"/>
      <c r="N50" s="15"/>
    </row>
    <row r="51" spans="8:14" ht="19.5" customHeight="1">
      <c r="H51" s="66"/>
      <c r="I51" s="110"/>
      <c r="J51" s="77"/>
      <c r="N51" s="15"/>
    </row>
    <row r="52" spans="8:14" ht="19.5" customHeight="1">
      <c r="H52" s="66"/>
      <c r="I52" s="110"/>
      <c r="J52" s="77"/>
      <c r="N52" s="15"/>
    </row>
    <row r="53" spans="8:14" ht="19.5" customHeight="1">
      <c r="H53" s="66"/>
      <c r="I53" s="110"/>
      <c r="J53" s="77"/>
      <c r="N53" s="15"/>
    </row>
    <row r="54" spans="8:14" ht="19.5" customHeight="1">
      <c r="H54" s="66"/>
      <c r="I54" s="110"/>
      <c r="J54" s="77"/>
      <c r="N54" s="15"/>
    </row>
    <row r="55" spans="8:14" ht="19.5" customHeight="1">
      <c r="H55" s="66"/>
      <c r="I55" s="110"/>
      <c r="J55" s="77"/>
      <c r="N55" s="15"/>
    </row>
    <row r="56" spans="8:14" ht="19.5" customHeight="1">
      <c r="H56" s="66"/>
      <c r="I56" s="110"/>
      <c r="J56" s="77"/>
      <c r="N56" s="15"/>
    </row>
    <row r="57" spans="8:14" ht="19.5" customHeight="1">
      <c r="H57" s="66"/>
      <c r="I57" s="110"/>
      <c r="J57" s="77"/>
      <c r="N57" s="15"/>
    </row>
    <row r="58" spans="8:14" ht="19.5" customHeight="1">
      <c r="H58" s="66"/>
      <c r="I58" s="110"/>
      <c r="J58" s="77"/>
      <c r="N58" s="15"/>
    </row>
    <row r="59" spans="8:14" ht="27.75" customHeight="1">
      <c r="H59" s="66"/>
      <c r="I59" s="110"/>
      <c r="J59" s="77"/>
      <c r="N59" s="15"/>
    </row>
    <row r="60" spans="8:14" ht="19.5" customHeight="1">
      <c r="H60" s="66"/>
      <c r="I60" s="110">
        <f>SUM(I47:I58)</f>
        <v>0</v>
      </c>
      <c r="J60" s="77"/>
      <c r="N60" s="15"/>
    </row>
    <row r="61" spans="10:14" ht="19.5" customHeight="1">
      <c r="J61" s="77"/>
      <c r="N61" s="15"/>
    </row>
    <row r="62" spans="8:14" ht="24.75" customHeight="1">
      <c r="H62" s="78">
        <v>2500</v>
      </c>
      <c r="I62" s="51">
        <f>H62*F62</f>
        <v>0</v>
      </c>
      <c r="J62" s="77"/>
      <c r="N62" s="15"/>
    </row>
    <row r="63" spans="8:14" ht="19.5" customHeight="1">
      <c r="H63" s="78"/>
      <c r="I63" s="51"/>
      <c r="J63" s="77"/>
      <c r="N63" s="15"/>
    </row>
    <row r="64" spans="8:14" ht="19.5" customHeight="1">
      <c r="H64" s="70"/>
      <c r="I64" s="112"/>
      <c r="J64" s="77"/>
      <c r="N64" s="15"/>
    </row>
    <row r="65" spans="8:14" ht="19.5" customHeight="1">
      <c r="H65" s="70"/>
      <c r="I65" s="112"/>
      <c r="J65" s="77"/>
      <c r="N65" s="15"/>
    </row>
    <row r="66" spans="8:14" ht="19.5" customHeight="1">
      <c r="H66" s="70"/>
      <c r="I66" s="112"/>
      <c r="J66" s="77"/>
      <c r="N66" s="15"/>
    </row>
    <row r="67" spans="8:14" ht="19.5" customHeight="1">
      <c r="H67" s="70"/>
      <c r="I67" s="112"/>
      <c r="J67" s="77"/>
      <c r="N67" s="15"/>
    </row>
    <row r="68" spans="8:14" ht="19.5" customHeight="1">
      <c r="H68" s="70"/>
      <c r="I68" s="112"/>
      <c r="J68" s="77"/>
      <c r="N68" s="15"/>
    </row>
    <row r="69" spans="8:14" ht="19.5" customHeight="1">
      <c r="H69" s="79"/>
      <c r="I69" s="113">
        <f>SUM(I62:I67)</f>
        <v>0</v>
      </c>
      <c r="J69" s="77"/>
      <c r="N69" s="15"/>
    </row>
    <row r="70" spans="10:14" ht="19.5" customHeight="1">
      <c r="J70" s="77"/>
      <c r="N70" s="15"/>
    </row>
    <row r="71" spans="8:14" ht="19.5" customHeight="1">
      <c r="H71" s="76">
        <v>2500</v>
      </c>
      <c r="I71" s="108">
        <f>H71*F71</f>
        <v>0</v>
      </c>
      <c r="J71" s="77"/>
      <c r="N71" s="15"/>
    </row>
    <row r="72" spans="8:14" ht="19.5" customHeight="1">
      <c r="H72" s="76"/>
      <c r="I72" s="108"/>
      <c r="J72" s="77"/>
      <c r="N72" s="15"/>
    </row>
    <row r="73" spans="8:14" ht="19.5" customHeight="1">
      <c r="H73" s="70"/>
      <c r="I73" s="110">
        <f>SUM(I71)</f>
        <v>0</v>
      </c>
      <c r="J73" s="77"/>
      <c r="N73" s="15"/>
    </row>
    <row r="74" spans="8:14" ht="19.5" customHeight="1">
      <c r="H74" s="66"/>
      <c r="I74" s="110"/>
      <c r="J74" s="77"/>
      <c r="N74" s="15"/>
    </row>
    <row r="75" spans="10:14" ht="19.5" customHeight="1">
      <c r="J75" s="77"/>
      <c r="N75" s="15"/>
    </row>
    <row r="76" spans="10:14" ht="19.5" customHeight="1">
      <c r="J76" s="77"/>
      <c r="N76" s="15"/>
    </row>
    <row r="77" spans="10:14" ht="19.5" customHeight="1">
      <c r="J77" s="77"/>
      <c r="N77" s="15"/>
    </row>
    <row r="78" spans="10:14" ht="19.5" customHeight="1">
      <c r="J78" s="77"/>
      <c r="N78" s="15"/>
    </row>
    <row r="79" spans="10:14" ht="19.5" customHeight="1">
      <c r="J79" s="77"/>
      <c r="N79" s="15"/>
    </row>
    <row r="80" spans="10:14" ht="19.5" customHeight="1">
      <c r="J80" s="77"/>
      <c r="N80" s="15"/>
    </row>
    <row r="81" spans="10:14" ht="19.5" customHeight="1">
      <c r="J81" s="77"/>
      <c r="N81" s="15"/>
    </row>
    <row r="82" spans="10:14" ht="25.5" customHeight="1">
      <c r="J82" s="77"/>
      <c r="N82" s="15"/>
    </row>
    <row r="83" spans="10:14" ht="19.5" customHeight="1">
      <c r="J83" s="77"/>
      <c r="N83" s="15"/>
    </row>
    <row r="84" spans="10:14" ht="19.5" customHeight="1">
      <c r="J84" s="77"/>
      <c r="N84" s="15"/>
    </row>
    <row r="85" spans="10:14" ht="19.5" customHeight="1">
      <c r="J85" s="77"/>
      <c r="N85" s="15"/>
    </row>
    <row r="86" spans="10:14" ht="22.5" customHeight="1">
      <c r="J86" s="77"/>
      <c r="N86" s="15"/>
    </row>
    <row r="87" spans="10:14" ht="19.5" customHeight="1">
      <c r="J87" s="77"/>
      <c r="N87" s="15"/>
    </row>
    <row r="88" spans="10:14" ht="19.5" customHeight="1">
      <c r="J88" s="77"/>
      <c r="N88" s="15"/>
    </row>
    <row r="89" spans="10:14" ht="19.5" customHeight="1">
      <c r="J89" s="77"/>
      <c r="N89" s="15"/>
    </row>
    <row r="90" spans="10:14" ht="19.5" customHeight="1">
      <c r="J90" s="77"/>
      <c r="N90" s="15"/>
    </row>
    <row r="91" spans="10:14" ht="19.5" customHeight="1">
      <c r="J91" s="77"/>
      <c r="N91" s="15"/>
    </row>
    <row r="92" ht="19.5" customHeight="1">
      <c r="N92" s="15"/>
    </row>
    <row r="93" ht="19.5" customHeight="1">
      <c r="N93" s="15"/>
    </row>
    <row r="94" ht="19.5" customHeight="1">
      <c r="N94" s="15"/>
    </row>
    <row r="95" ht="19.5" customHeight="1">
      <c r="N95" s="15"/>
    </row>
    <row r="96" ht="19.5" customHeight="1">
      <c r="N96" s="15"/>
    </row>
    <row r="97" ht="19.5" customHeight="1">
      <c r="N97" s="15"/>
    </row>
    <row r="98" ht="19.5" customHeight="1">
      <c r="N98" s="15"/>
    </row>
    <row r="99" ht="19.5" customHeight="1">
      <c r="N99" s="15"/>
    </row>
    <row r="100" ht="19.5" customHeight="1">
      <c r="N100" s="15"/>
    </row>
    <row r="101" ht="19.5" customHeight="1">
      <c r="N101" s="15"/>
    </row>
    <row r="102" ht="19.5" customHeight="1">
      <c r="N102" s="15"/>
    </row>
    <row r="103" ht="19.5" customHeight="1">
      <c r="N103" s="15"/>
    </row>
    <row r="104" ht="19.5" customHeight="1">
      <c r="N104" s="15"/>
    </row>
    <row r="105" ht="19.5" customHeight="1">
      <c r="N105" s="15"/>
    </row>
    <row r="106" ht="19.5" customHeight="1">
      <c r="N106" s="15"/>
    </row>
    <row r="107" ht="19.5" customHeight="1">
      <c r="N107" s="15"/>
    </row>
    <row r="108" ht="19.5" customHeight="1">
      <c r="N108" s="15"/>
    </row>
    <row r="109" ht="19.5" customHeight="1">
      <c r="N109" s="15"/>
    </row>
  </sheetData>
  <sheetProtection/>
  <mergeCells count="6">
    <mergeCell ref="A1:J1"/>
    <mergeCell ref="A38:J38"/>
    <mergeCell ref="D45:F46"/>
    <mergeCell ref="B45:C46"/>
    <mergeCell ref="A2:J2"/>
    <mergeCell ref="A4:J4"/>
  </mergeCells>
  <printOptions horizontalCentered="1"/>
  <pageMargins left="0.7874015748031497" right="0.7874015748031497" top="1.1811023622047245" bottom="0.5905511811023623" header="0.2362204724409449" footer="0.2755905511811024"/>
  <pageSetup fitToHeight="2" fitToWidth="1" horizontalDpi="300" verticalDpi="3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36">
      <selection activeCell="C33" sqref="C33"/>
    </sheetView>
  </sheetViews>
  <sheetFormatPr defaultColWidth="9.00390625" defaultRowHeight="12.75"/>
  <cols>
    <col min="1" max="1" width="35.00390625" style="8" customWidth="1"/>
    <col min="2" max="2" width="15.625" style="6" customWidth="1"/>
    <col min="3" max="3" width="27.125" style="188" customWidth="1"/>
    <col min="4" max="4" width="24.00390625" style="142" customWidth="1"/>
    <col min="5" max="5" width="35.25390625" style="7" customWidth="1"/>
    <col min="6" max="6" width="13.75390625" style="130" bestFit="1" customWidth="1"/>
    <col min="7" max="8" width="9.125" style="130" customWidth="1"/>
    <col min="9" max="16384" width="9.125" style="3" customWidth="1"/>
  </cols>
  <sheetData>
    <row r="1" spans="1:5" ht="22.5" customHeight="1">
      <c r="A1" s="211" t="s">
        <v>21</v>
      </c>
      <c r="B1" s="211"/>
      <c r="C1" s="211"/>
      <c r="D1" s="211"/>
      <c r="E1" s="211"/>
    </row>
    <row r="2" spans="1:6" ht="30" customHeight="1">
      <c r="A2" s="212" t="s">
        <v>153</v>
      </c>
      <c r="B2" s="212"/>
      <c r="C2" s="212"/>
      <c r="D2" s="212"/>
      <c r="E2" s="212"/>
      <c r="F2" s="131"/>
    </row>
    <row r="3" spans="1:9" ht="22.5" customHeight="1">
      <c r="A3" s="61" t="s">
        <v>2</v>
      </c>
      <c r="B3" s="62" t="s">
        <v>15</v>
      </c>
      <c r="C3" s="179" t="s">
        <v>14</v>
      </c>
      <c r="D3" s="63" t="s">
        <v>18</v>
      </c>
      <c r="E3" s="64" t="s">
        <v>22</v>
      </c>
      <c r="F3" s="131"/>
      <c r="G3" s="131"/>
      <c r="H3" s="131"/>
      <c r="I3" s="91"/>
    </row>
    <row r="4" spans="1:11" s="15" customFormat="1" ht="23.25" customHeight="1">
      <c r="A4" s="209" t="s">
        <v>41</v>
      </c>
      <c r="B4" s="192"/>
      <c r="C4" s="192"/>
      <c r="D4" s="192"/>
      <c r="E4" s="210"/>
      <c r="F4" s="114"/>
      <c r="G4" s="114"/>
      <c r="H4" s="114"/>
      <c r="I4" s="82"/>
      <c r="J4" s="14"/>
      <c r="K4" s="14"/>
    </row>
    <row r="5" spans="1:9" ht="19.5" customHeight="1">
      <c r="A5" s="143" t="s">
        <v>160</v>
      </c>
      <c r="B5" s="22">
        <v>2006</v>
      </c>
      <c r="C5" s="180">
        <v>1887.96</v>
      </c>
      <c r="D5" s="155"/>
      <c r="E5" s="143"/>
      <c r="G5" s="131"/>
      <c r="H5" s="131"/>
      <c r="I5" s="91"/>
    </row>
    <row r="6" spans="1:9" ht="19.5" customHeight="1">
      <c r="A6" s="143" t="s">
        <v>262</v>
      </c>
      <c r="B6" s="22">
        <v>2006</v>
      </c>
      <c r="C6" s="180">
        <v>2498.28</v>
      </c>
      <c r="D6" s="155"/>
      <c r="E6" s="143"/>
      <c r="G6" s="131"/>
      <c r="H6" s="131"/>
      <c r="I6" s="91"/>
    </row>
    <row r="7" spans="1:9" ht="19.5" customHeight="1">
      <c r="A7" s="143" t="s">
        <v>291</v>
      </c>
      <c r="B7" s="22">
        <v>2006</v>
      </c>
      <c r="C7" s="180">
        <v>599.18</v>
      </c>
      <c r="D7" s="155"/>
      <c r="E7" s="143"/>
      <c r="G7" s="131"/>
      <c r="H7" s="131"/>
      <c r="I7" s="91"/>
    </row>
    <row r="8" spans="1:9" ht="19.5" customHeight="1">
      <c r="A8" s="143" t="s">
        <v>261</v>
      </c>
      <c r="B8" s="22">
        <v>2005</v>
      </c>
      <c r="C8" s="180">
        <v>2525</v>
      </c>
      <c r="D8" s="155"/>
      <c r="E8" s="143"/>
      <c r="G8" s="131"/>
      <c r="H8" s="131"/>
      <c r="I8" s="91"/>
    </row>
    <row r="9" spans="1:9" ht="19.5" customHeight="1">
      <c r="A9" s="143" t="s">
        <v>47</v>
      </c>
      <c r="B9" s="22">
        <v>2005</v>
      </c>
      <c r="C9" s="180">
        <v>865</v>
      </c>
      <c r="D9" s="155"/>
      <c r="E9" s="143"/>
      <c r="G9" s="131"/>
      <c r="H9" s="131"/>
      <c r="I9" s="91"/>
    </row>
    <row r="10" spans="1:9" ht="19.5" customHeight="1">
      <c r="A10" s="143" t="s">
        <v>302</v>
      </c>
      <c r="B10" s="22">
        <v>2007</v>
      </c>
      <c r="C10" s="180">
        <v>3339</v>
      </c>
      <c r="D10" s="155"/>
      <c r="E10" s="143" t="s">
        <v>162</v>
      </c>
      <c r="G10" s="131"/>
      <c r="H10" s="131"/>
      <c r="I10" s="91"/>
    </row>
    <row r="11" spans="1:9" ht="19.5" customHeight="1">
      <c r="A11" s="143" t="s">
        <v>295</v>
      </c>
      <c r="B11" s="22">
        <v>2007</v>
      </c>
      <c r="C11" s="180">
        <v>2710</v>
      </c>
      <c r="D11" s="155"/>
      <c r="E11" s="143"/>
      <c r="G11" s="131"/>
      <c r="H11" s="131"/>
      <c r="I11" s="91"/>
    </row>
    <row r="12" spans="1:9" ht="19.5" customHeight="1">
      <c r="A12" s="143" t="s">
        <v>163</v>
      </c>
      <c r="B12" s="22">
        <v>2007</v>
      </c>
      <c r="C12" s="180">
        <v>2350</v>
      </c>
      <c r="D12" s="155"/>
      <c r="E12" s="143"/>
      <c r="G12" s="131"/>
      <c r="H12" s="131"/>
      <c r="I12" s="91"/>
    </row>
    <row r="13" spans="1:9" ht="19.5" customHeight="1">
      <c r="A13" s="143" t="s">
        <v>164</v>
      </c>
      <c r="B13" s="22">
        <v>2007</v>
      </c>
      <c r="C13" s="180">
        <v>400</v>
      </c>
      <c r="D13" s="155"/>
      <c r="E13" s="143"/>
      <c r="G13" s="131"/>
      <c r="H13" s="131"/>
      <c r="I13" s="91"/>
    </row>
    <row r="14" spans="1:9" ht="19.5" customHeight="1">
      <c r="A14" s="143" t="s">
        <v>165</v>
      </c>
      <c r="B14" s="22">
        <v>2007</v>
      </c>
      <c r="C14" s="180">
        <v>1320</v>
      </c>
      <c r="D14" s="155"/>
      <c r="E14" s="143"/>
      <c r="G14" s="131"/>
      <c r="H14" s="131"/>
      <c r="I14" s="91"/>
    </row>
    <row r="15" spans="1:9" ht="19.5" customHeight="1">
      <c r="A15" s="143" t="s">
        <v>166</v>
      </c>
      <c r="B15" s="22">
        <v>2007</v>
      </c>
      <c r="C15" s="180">
        <v>1000</v>
      </c>
      <c r="D15" s="155"/>
      <c r="E15" s="143"/>
      <c r="G15" s="131"/>
      <c r="H15" s="131"/>
      <c r="I15" s="91"/>
    </row>
    <row r="16" spans="1:9" ht="19.5" customHeight="1">
      <c r="A16" s="143" t="s">
        <v>167</v>
      </c>
      <c r="B16" s="22">
        <v>2007</v>
      </c>
      <c r="C16" s="180">
        <v>650</v>
      </c>
      <c r="D16" s="155"/>
      <c r="E16" s="143"/>
      <c r="G16" s="131"/>
      <c r="H16" s="131"/>
      <c r="I16" s="91"/>
    </row>
    <row r="17" spans="1:9" ht="19.5" customHeight="1">
      <c r="A17" s="143" t="s">
        <v>296</v>
      </c>
      <c r="B17" s="22">
        <v>2007</v>
      </c>
      <c r="C17" s="180">
        <v>965</v>
      </c>
      <c r="D17" s="155"/>
      <c r="E17" s="143"/>
      <c r="G17" s="131"/>
      <c r="H17" s="131"/>
      <c r="I17" s="91"/>
    </row>
    <row r="18" spans="1:9" ht="19.5" customHeight="1">
      <c r="A18" s="143" t="s">
        <v>168</v>
      </c>
      <c r="B18" s="22">
        <v>2005</v>
      </c>
      <c r="C18" s="180">
        <v>5319.55</v>
      </c>
      <c r="D18" s="155" t="s">
        <v>297</v>
      </c>
      <c r="E18" s="143"/>
      <c r="G18" s="131"/>
      <c r="H18" s="131"/>
      <c r="I18" s="91"/>
    </row>
    <row r="19" spans="1:9" ht="19.5" customHeight="1">
      <c r="A19" s="143" t="s">
        <v>169</v>
      </c>
      <c r="B19" s="22">
        <v>2005</v>
      </c>
      <c r="C19" s="180">
        <v>4054.57</v>
      </c>
      <c r="D19" s="155"/>
      <c r="E19" s="143"/>
      <c r="G19" s="131"/>
      <c r="H19" s="131"/>
      <c r="I19" s="91"/>
    </row>
    <row r="20" spans="1:9" ht="19.5" customHeight="1">
      <c r="A20" s="143" t="s">
        <v>170</v>
      </c>
      <c r="B20" s="22">
        <v>2005</v>
      </c>
      <c r="C20" s="180">
        <v>559.88</v>
      </c>
      <c r="D20" s="155"/>
      <c r="E20" s="143"/>
      <c r="G20" s="131"/>
      <c r="H20" s="131"/>
      <c r="I20" s="91"/>
    </row>
    <row r="21" spans="1:9" ht="19.5" customHeight="1">
      <c r="A21" s="143" t="s">
        <v>294</v>
      </c>
      <c r="B21" s="22">
        <v>2007</v>
      </c>
      <c r="C21" s="180">
        <v>2759</v>
      </c>
      <c r="D21" s="155"/>
      <c r="E21" s="143"/>
      <c r="G21" s="131"/>
      <c r="H21" s="131"/>
      <c r="I21" s="91"/>
    </row>
    <row r="22" spans="1:9" ht="19.5" customHeight="1">
      <c r="A22" s="143" t="s">
        <v>292</v>
      </c>
      <c r="B22" s="22">
        <v>2005</v>
      </c>
      <c r="C22" s="180">
        <v>7429.81</v>
      </c>
      <c r="D22" s="155"/>
      <c r="E22" s="144"/>
      <c r="G22" s="131"/>
      <c r="H22" s="131"/>
      <c r="I22" s="91"/>
    </row>
    <row r="23" spans="1:9" ht="19.5" customHeight="1">
      <c r="A23" s="143" t="s">
        <v>171</v>
      </c>
      <c r="B23" s="22">
        <v>2006</v>
      </c>
      <c r="C23" s="180">
        <v>1317.36</v>
      </c>
      <c r="D23" s="155"/>
      <c r="E23" s="143"/>
      <c r="G23" s="131"/>
      <c r="H23" s="131"/>
      <c r="I23" s="91"/>
    </row>
    <row r="24" spans="1:9" ht="33.75">
      <c r="A24" s="143" t="s">
        <v>263</v>
      </c>
      <c r="B24" s="22">
        <v>2006</v>
      </c>
      <c r="C24" s="180">
        <v>3020</v>
      </c>
      <c r="D24" s="155"/>
      <c r="E24" s="143"/>
      <c r="G24" s="131"/>
      <c r="H24" s="131"/>
      <c r="I24" s="91"/>
    </row>
    <row r="25" spans="1:9" ht="19.5" customHeight="1">
      <c r="A25" s="143" t="s">
        <v>264</v>
      </c>
      <c r="B25" s="22">
        <v>2006</v>
      </c>
      <c r="C25" s="180">
        <v>8940</v>
      </c>
      <c r="D25" s="155"/>
      <c r="E25" s="144" t="s">
        <v>293</v>
      </c>
      <c r="G25" s="131"/>
      <c r="H25" s="131"/>
      <c r="I25" s="91"/>
    </row>
    <row r="26" spans="1:9" ht="19.5" customHeight="1">
      <c r="A26" s="143" t="s">
        <v>171</v>
      </c>
      <c r="B26" s="22">
        <v>2009</v>
      </c>
      <c r="C26" s="180">
        <v>820</v>
      </c>
      <c r="D26" s="155"/>
      <c r="E26" s="143" t="s">
        <v>162</v>
      </c>
      <c r="G26" s="131"/>
      <c r="H26" s="131"/>
      <c r="I26" s="91"/>
    </row>
    <row r="27" spans="1:9" ht="19.5" customHeight="1">
      <c r="A27" s="143" t="s">
        <v>172</v>
      </c>
      <c r="B27" s="22">
        <v>2009</v>
      </c>
      <c r="C27" s="180">
        <v>4600</v>
      </c>
      <c r="D27" s="155"/>
      <c r="E27" s="143"/>
      <c r="G27" s="131"/>
      <c r="H27" s="131"/>
      <c r="I27" s="91"/>
    </row>
    <row r="28" spans="1:9" ht="19.5" customHeight="1">
      <c r="A28" s="143" t="s">
        <v>173</v>
      </c>
      <c r="B28" s="22">
        <v>2009</v>
      </c>
      <c r="C28" s="180">
        <v>2806</v>
      </c>
      <c r="D28" s="155"/>
      <c r="E28" s="143"/>
      <c r="G28" s="131"/>
      <c r="H28" s="131"/>
      <c r="I28" s="91"/>
    </row>
    <row r="29" spans="1:9" ht="19.5" customHeight="1">
      <c r="A29" s="143" t="s">
        <v>165</v>
      </c>
      <c r="B29" s="22">
        <v>2009</v>
      </c>
      <c r="C29" s="180">
        <v>1300</v>
      </c>
      <c r="D29" s="155"/>
      <c r="E29" s="143"/>
      <c r="G29" s="131"/>
      <c r="H29" s="131"/>
      <c r="I29" s="91"/>
    </row>
    <row r="30" spans="1:9" ht="19.5" customHeight="1">
      <c r="A30" s="143" t="s">
        <v>161</v>
      </c>
      <c r="B30" s="22">
        <v>2008</v>
      </c>
      <c r="C30" s="180">
        <v>1450</v>
      </c>
      <c r="D30" s="155"/>
      <c r="E30" s="143"/>
      <c r="G30" s="131"/>
      <c r="H30" s="131"/>
      <c r="I30" s="91"/>
    </row>
    <row r="31" spans="1:9" ht="19.5" customHeight="1">
      <c r="A31" s="143" t="s">
        <v>165</v>
      </c>
      <c r="B31" s="22">
        <v>2008</v>
      </c>
      <c r="C31" s="180">
        <v>584</v>
      </c>
      <c r="D31" s="155"/>
      <c r="E31" s="144" t="s">
        <v>162</v>
      </c>
      <c r="G31" s="131"/>
      <c r="H31" s="131"/>
      <c r="I31" s="91"/>
    </row>
    <row r="32" spans="1:9" ht="19.5" customHeight="1">
      <c r="A32" s="143"/>
      <c r="B32" s="138" t="s">
        <v>37</v>
      </c>
      <c r="C32" s="181">
        <f>SUM(C5:C31)</f>
        <v>66069.59</v>
      </c>
      <c r="D32" s="156"/>
      <c r="E32" s="143"/>
      <c r="G32" s="131"/>
      <c r="H32" s="131"/>
      <c r="I32" s="91"/>
    </row>
    <row r="33" spans="1:9" ht="19.5" customHeight="1">
      <c r="A33" s="149" t="s">
        <v>156</v>
      </c>
      <c r="B33" s="138"/>
      <c r="C33" s="181"/>
      <c r="D33" s="156"/>
      <c r="E33" s="143"/>
      <c r="G33" s="131"/>
      <c r="H33" s="131"/>
      <c r="I33" s="91"/>
    </row>
    <row r="34" spans="1:9" ht="25.5" customHeight="1">
      <c r="A34" s="137" t="s">
        <v>157</v>
      </c>
      <c r="B34" s="139">
        <v>2005</v>
      </c>
      <c r="C34" s="182">
        <v>130000</v>
      </c>
      <c r="D34" s="157" t="s">
        <v>297</v>
      </c>
      <c r="E34" s="137"/>
      <c r="G34" s="131"/>
      <c r="H34" s="131"/>
      <c r="I34" s="91"/>
    </row>
    <row r="35" spans="1:9" ht="19.5" customHeight="1">
      <c r="A35" s="137" t="s">
        <v>158</v>
      </c>
      <c r="B35" s="139">
        <v>2006</v>
      </c>
      <c r="C35" s="182">
        <v>5000</v>
      </c>
      <c r="D35" s="157"/>
      <c r="E35" s="137" t="s">
        <v>159</v>
      </c>
      <c r="G35" s="131"/>
      <c r="H35" s="131"/>
      <c r="I35" s="91"/>
    </row>
    <row r="36" spans="1:9" ht="19.5" customHeight="1">
      <c r="A36" s="136"/>
      <c r="B36" s="140" t="s">
        <v>37</v>
      </c>
      <c r="C36" s="183">
        <f>SUM(C34:C35)</f>
        <v>135000</v>
      </c>
      <c r="D36" s="157"/>
      <c r="E36" s="136"/>
      <c r="G36" s="131"/>
      <c r="H36" s="131"/>
      <c r="I36" s="91"/>
    </row>
    <row r="37" spans="1:9" ht="19.5" customHeight="1">
      <c r="A37" s="149" t="s">
        <v>155</v>
      </c>
      <c r="B37" s="140"/>
      <c r="C37" s="183"/>
      <c r="D37" s="157"/>
      <c r="E37" s="136"/>
      <c r="G37" s="131"/>
      <c r="H37" s="131"/>
      <c r="I37" s="91"/>
    </row>
    <row r="38" spans="1:9" ht="38.25">
      <c r="A38" s="137" t="s">
        <v>317</v>
      </c>
      <c r="B38" s="139">
        <v>2009</v>
      </c>
      <c r="C38" s="182">
        <f>38500+189.99</f>
        <v>38689.99</v>
      </c>
      <c r="D38" s="157"/>
      <c r="E38" s="136" t="s">
        <v>324</v>
      </c>
      <c r="G38" s="131"/>
      <c r="H38" s="131"/>
      <c r="I38" s="91"/>
    </row>
    <row r="39" spans="1:9" ht="12.75">
      <c r="A39" s="137" t="s">
        <v>318</v>
      </c>
      <c r="B39" s="139">
        <v>2009</v>
      </c>
      <c r="C39" s="182">
        <v>3500</v>
      </c>
      <c r="D39" s="157"/>
      <c r="E39" s="136"/>
      <c r="G39" s="131"/>
      <c r="H39" s="131"/>
      <c r="I39" s="91"/>
    </row>
    <row r="40" spans="1:9" ht="12.75">
      <c r="A40" s="137" t="s">
        <v>319</v>
      </c>
      <c r="B40" s="139">
        <v>2009</v>
      </c>
      <c r="C40" s="182">
        <v>3500</v>
      </c>
      <c r="D40" s="157"/>
      <c r="E40" s="136"/>
      <c r="G40" s="131"/>
      <c r="H40" s="131"/>
      <c r="I40" s="91"/>
    </row>
    <row r="41" spans="1:9" ht="25.5">
      <c r="A41" s="137" t="s">
        <v>320</v>
      </c>
      <c r="B41" s="139">
        <v>2009</v>
      </c>
      <c r="C41" s="182">
        <v>3500</v>
      </c>
      <c r="D41" s="157"/>
      <c r="E41" s="136"/>
      <c r="G41" s="131"/>
      <c r="H41" s="131"/>
      <c r="I41" s="91"/>
    </row>
    <row r="42" spans="1:9" ht="12.75">
      <c r="A42" s="137" t="s">
        <v>321</v>
      </c>
      <c r="B42" s="139">
        <v>2009</v>
      </c>
      <c r="C42" s="182">
        <v>610</v>
      </c>
      <c r="D42" s="157"/>
      <c r="E42" s="136"/>
      <c r="G42" s="131"/>
      <c r="H42" s="131"/>
      <c r="I42" s="91"/>
    </row>
    <row r="43" spans="1:9" ht="25.5">
      <c r="A43" s="137" t="s">
        <v>322</v>
      </c>
      <c r="B43" s="139">
        <v>2009</v>
      </c>
      <c r="C43" s="182">
        <v>1000</v>
      </c>
      <c r="D43" s="157" t="s">
        <v>297</v>
      </c>
      <c r="E43" s="136"/>
      <c r="G43" s="131"/>
      <c r="H43" s="131"/>
      <c r="I43" s="91"/>
    </row>
    <row r="44" spans="1:9" ht="25.5">
      <c r="A44" s="137" t="s">
        <v>323</v>
      </c>
      <c r="B44" s="139">
        <v>2009</v>
      </c>
      <c r="C44" s="182">
        <v>24200</v>
      </c>
      <c r="D44" s="157"/>
      <c r="E44" s="136" t="s">
        <v>324</v>
      </c>
      <c r="G44" s="131"/>
      <c r="H44" s="131"/>
      <c r="I44" s="91"/>
    </row>
    <row r="45" spans="1:9" ht="12.75">
      <c r="A45" s="137" t="s">
        <v>325</v>
      </c>
      <c r="B45" s="139">
        <v>2009</v>
      </c>
      <c r="C45" s="182">
        <v>1999.99</v>
      </c>
      <c r="D45" s="157"/>
      <c r="E45" s="136"/>
      <c r="G45" s="131"/>
      <c r="H45" s="131"/>
      <c r="I45" s="91"/>
    </row>
    <row r="46" spans="1:9" ht="12.75">
      <c r="A46" s="137" t="s">
        <v>326</v>
      </c>
      <c r="B46" s="139">
        <v>2009</v>
      </c>
      <c r="C46" s="182">
        <v>3300</v>
      </c>
      <c r="D46" s="157"/>
      <c r="E46" s="136" t="s">
        <v>324</v>
      </c>
      <c r="G46" s="131"/>
      <c r="H46" s="131"/>
      <c r="I46" s="91"/>
    </row>
    <row r="47" spans="1:9" ht="38.25">
      <c r="A47" s="137" t="s">
        <v>327</v>
      </c>
      <c r="B47" s="139">
        <v>2009</v>
      </c>
      <c r="C47" s="182">
        <f>3000+3000.01+800</f>
        <v>6800.01</v>
      </c>
      <c r="D47" s="157"/>
      <c r="E47" s="136"/>
      <c r="G47" s="131"/>
      <c r="H47" s="131"/>
      <c r="I47" s="91"/>
    </row>
    <row r="48" spans="1:9" ht="12.75">
      <c r="A48" s="137" t="s">
        <v>328</v>
      </c>
      <c r="B48" s="139">
        <v>2009</v>
      </c>
      <c r="C48" s="182">
        <f>3000+800+500+700</f>
        <v>5000</v>
      </c>
      <c r="D48" s="157"/>
      <c r="E48" s="136"/>
      <c r="G48" s="131"/>
      <c r="H48" s="131"/>
      <c r="I48" s="91"/>
    </row>
    <row r="49" spans="1:9" ht="12.75">
      <c r="A49" s="136"/>
      <c r="B49" s="140" t="s">
        <v>37</v>
      </c>
      <c r="C49" s="183">
        <f>SUM(C38:C48)</f>
        <v>92099.98999999999</v>
      </c>
      <c r="D49" s="157"/>
      <c r="E49" s="136"/>
      <c r="G49" s="131"/>
      <c r="H49" s="131"/>
      <c r="I49" s="91"/>
    </row>
    <row r="50" spans="1:9" ht="12.75">
      <c r="A50" s="136"/>
      <c r="B50" s="140"/>
      <c r="C50" s="183"/>
      <c r="D50" s="157"/>
      <c r="E50" s="136"/>
      <c r="G50" s="131"/>
      <c r="H50" s="131"/>
      <c r="I50" s="91"/>
    </row>
    <row r="51" spans="1:9" ht="19.5" customHeight="1">
      <c r="A51" s="143"/>
      <c r="B51" s="138" t="s">
        <v>301</v>
      </c>
      <c r="C51" s="181">
        <f>C49+C36+C32</f>
        <v>293169.57999999996</v>
      </c>
      <c r="D51" s="156"/>
      <c r="E51" s="143"/>
      <c r="G51" s="131"/>
      <c r="H51" s="131"/>
      <c r="I51" s="91"/>
    </row>
    <row r="52" spans="1:11" s="15" customFormat="1" ht="23.25" customHeight="1">
      <c r="A52" s="209" t="s">
        <v>112</v>
      </c>
      <c r="B52" s="192"/>
      <c r="C52" s="192"/>
      <c r="D52" s="192"/>
      <c r="E52" s="210"/>
      <c r="F52" s="114"/>
      <c r="G52" s="114"/>
      <c r="H52" s="114"/>
      <c r="I52" s="82"/>
      <c r="J52" s="14"/>
      <c r="K52" s="14"/>
    </row>
    <row r="53" spans="1:5" ht="19.5" customHeight="1">
      <c r="A53" s="12" t="s">
        <v>115</v>
      </c>
      <c r="B53" s="22">
        <v>2007</v>
      </c>
      <c r="C53" s="184">
        <v>2459.02</v>
      </c>
      <c r="D53" s="152"/>
      <c r="E53" s="4"/>
    </row>
    <row r="54" spans="1:5" ht="19.5" customHeight="1">
      <c r="A54" s="12" t="s">
        <v>116</v>
      </c>
      <c r="B54" s="22">
        <v>2007</v>
      </c>
      <c r="C54" s="184">
        <v>417.42</v>
      </c>
      <c r="D54" s="152" t="s">
        <v>297</v>
      </c>
      <c r="E54" s="4"/>
    </row>
    <row r="55" spans="1:5" ht="19.5" customHeight="1">
      <c r="A55" s="12" t="s">
        <v>47</v>
      </c>
      <c r="B55" s="22">
        <v>2008</v>
      </c>
      <c r="C55" s="184">
        <v>1334</v>
      </c>
      <c r="D55" s="152"/>
      <c r="E55" s="4"/>
    </row>
    <row r="56" spans="1:9" ht="30.75" customHeight="1">
      <c r="A56" s="12"/>
      <c r="B56" s="138" t="s">
        <v>37</v>
      </c>
      <c r="C56" s="185">
        <f>SUM(C53:C55)</f>
        <v>4210.4400000000005</v>
      </c>
      <c r="D56" s="141"/>
      <c r="E56" s="4"/>
      <c r="F56" s="131"/>
      <c r="G56" s="131"/>
      <c r="H56" s="131"/>
      <c r="I56" s="91"/>
    </row>
    <row r="57" spans="1:11" s="15" customFormat="1" ht="23.25" customHeight="1">
      <c r="A57" s="209" t="s">
        <v>120</v>
      </c>
      <c r="B57" s="192"/>
      <c r="C57" s="192"/>
      <c r="D57" s="192"/>
      <c r="E57" s="210"/>
      <c r="F57" s="114"/>
      <c r="G57" s="114"/>
      <c r="H57" s="114"/>
      <c r="I57" s="82"/>
      <c r="J57" s="14"/>
      <c r="K57" s="14"/>
    </row>
    <row r="58" spans="1:5" ht="22.5">
      <c r="A58" s="12" t="s">
        <v>118</v>
      </c>
      <c r="B58" s="22">
        <v>2007</v>
      </c>
      <c r="C58" s="184">
        <v>2800</v>
      </c>
      <c r="D58" s="152" t="s">
        <v>297</v>
      </c>
      <c r="E58" s="4"/>
    </row>
    <row r="59" spans="1:5" ht="19.5" customHeight="1">
      <c r="A59" s="12" t="s">
        <v>119</v>
      </c>
      <c r="B59" s="22">
        <v>2006</v>
      </c>
      <c r="C59" s="184">
        <v>2330</v>
      </c>
      <c r="D59" s="141"/>
      <c r="E59" s="4"/>
    </row>
    <row r="60" spans="1:5" ht="22.5">
      <c r="A60" s="12" t="s">
        <v>269</v>
      </c>
      <c r="B60" s="22">
        <v>2007</v>
      </c>
      <c r="C60" s="184">
        <v>2668</v>
      </c>
      <c r="D60" s="141"/>
      <c r="E60" s="4"/>
    </row>
    <row r="61" spans="1:5" ht="22.5">
      <c r="A61" s="12" t="s">
        <v>270</v>
      </c>
      <c r="B61" s="22">
        <v>2009</v>
      </c>
      <c r="C61" s="184">
        <v>3782</v>
      </c>
      <c r="D61" s="141" t="s">
        <v>272</v>
      </c>
      <c r="E61" s="4"/>
    </row>
    <row r="62" spans="1:5" ht="19.5" customHeight="1">
      <c r="A62" s="12" t="s">
        <v>121</v>
      </c>
      <c r="B62" s="22">
        <v>2009</v>
      </c>
      <c r="C62" s="184">
        <v>1220</v>
      </c>
      <c r="D62" s="141"/>
      <c r="E62" s="4" t="s">
        <v>247</v>
      </c>
    </row>
    <row r="63" spans="1:9" ht="30.75" customHeight="1">
      <c r="A63" s="12"/>
      <c r="B63" s="138" t="s">
        <v>37</v>
      </c>
      <c r="C63" s="185">
        <f>SUM(C58:C62)</f>
        <v>12800</v>
      </c>
      <c r="D63" s="141"/>
      <c r="E63" s="4"/>
      <c r="F63" s="131"/>
      <c r="G63" s="131"/>
      <c r="H63" s="131"/>
      <c r="I63" s="91"/>
    </row>
    <row r="64" spans="1:11" s="15" customFormat="1" ht="23.25" customHeight="1">
      <c r="A64" s="209" t="s">
        <v>286</v>
      </c>
      <c r="B64" s="192"/>
      <c r="C64" s="192"/>
      <c r="D64" s="192"/>
      <c r="E64" s="210"/>
      <c r="F64" s="114"/>
      <c r="G64" s="114"/>
      <c r="H64" s="114"/>
      <c r="I64" s="82"/>
      <c r="J64" s="14"/>
      <c r="K64" s="14"/>
    </row>
    <row r="65" spans="1:5" ht="11.25">
      <c r="A65" s="12" t="s">
        <v>121</v>
      </c>
      <c r="B65" s="22">
        <v>2007</v>
      </c>
      <c r="C65" s="184">
        <v>839.99</v>
      </c>
      <c r="D65" s="141"/>
      <c r="E65" s="4"/>
    </row>
    <row r="66" spans="1:5" ht="19.5" customHeight="1">
      <c r="A66" s="12" t="s">
        <v>254</v>
      </c>
      <c r="B66" s="22">
        <v>2007</v>
      </c>
      <c r="C66" s="184">
        <v>3059</v>
      </c>
      <c r="D66" s="141"/>
      <c r="E66" s="4" t="s">
        <v>255</v>
      </c>
    </row>
    <row r="67" spans="1:5" ht="19.5" customHeight="1">
      <c r="A67" s="12" t="s">
        <v>148</v>
      </c>
      <c r="B67" s="22">
        <v>2007</v>
      </c>
      <c r="C67" s="184">
        <v>8772.84</v>
      </c>
      <c r="D67" s="141"/>
      <c r="E67" s="4" t="s">
        <v>256</v>
      </c>
    </row>
    <row r="68" spans="1:5" ht="19.5" customHeight="1">
      <c r="A68" s="12" t="s">
        <v>137</v>
      </c>
      <c r="B68" s="22">
        <v>2007</v>
      </c>
      <c r="C68" s="184">
        <v>1490</v>
      </c>
      <c r="D68" s="141"/>
      <c r="E68" s="4"/>
    </row>
    <row r="69" spans="1:5" ht="19.5" customHeight="1">
      <c r="A69" s="12" t="s">
        <v>253</v>
      </c>
      <c r="B69" s="22">
        <v>2005</v>
      </c>
      <c r="C69" s="186">
        <f>2128.42+1063.74+1063.74</f>
        <v>4255.9</v>
      </c>
      <c r="D69" s="141"/>
      <c r="E69" s="4"/>
    </row>
    <row r="70" spans="1:5" ht="19.5" customHeight="1">
      <c r="A70" s="12" t="s">
        <v>122</v>
      </c>
      <c r="B70" s="22">
        <v>2008</v>
      </c>
      <c r="C70" s="184">
        <v>823.65</v>
      </c>
      <c r="D70" s="141"/>
      <c r="E70" s="4"/>
    </row>
    <row r="71" spans="1:5" ht="19.5" customHeight="1">
      <c r="A71" s="12" t="s">
        <v>123</v>
      </c>
      <c r="B71" s="22">
        <v>2008</v>
      </c>
      <c r="C71" s="184">
        <v>9976.78</v>
      </c>
      <c r="D71" s="141"/>
      <c r="E71" s="4" t="s">
        <v>132</v>
      </c>
    </row>
    <row r="72" spans="1:5" ht="19.5" customHeight="1">
      <c r="A72" s="12" t="s">
        <v>124</v>
      </c>
      <c r="B72" s="22">
        <v>2008</v>
      </c>
      <c r="C72" s="184">
        <v>1690.92</v>
      </c>
      <c r="D72" s="141" t="s">
        <v>282</v>
      </c>
      <c r="E72" s="4"/>
    </row>
    <row r="73" spans="1:5" ht="19.5" customHeight="1">
      <c r="A73" s="12" t="s">
        <v>283</v>
      </c>
      <c r="B73" s="22">
        <v>2008</v>
      </c>
      <c r="C73" s="184">
        <v>1609.22</v>
      </c>
      <c r="D73" s="141"/>
      <c r="E73" s="4"/>
    </row>
    <row r="74" spans="1:5" ht="19.5" customHeight="1">
      <c r="A74" s="12" t="s">
        <v>284</v>
      </c>
      <c r="B74" s="22">
        <v>2008</v>
      </c>
      <c r="C74" s="184">
        <v>15366.24</v>
      </c>
      <c r="D74" s="141"/>
      <c r="E74" s="4" t="s">
        <v>133</v>
      </c>
    </row>
    <row r="75" spans="1:5" ht="19.5" customHeight="1">
      <c r="A75" s="12" t="s">
        <v>284</v>
      </c>
      <c r="B75" s="22">
        <v>2008</v>
      </c>
      <c r="C75" s="184">
        <v>1764.29</v>
      </c>
      <c r="D75" s="141"/>
      <c r="E75" s="4"/>
    </row>
    <row r="76" spans="1:5" ht="19.5" customHeight="1">
      <c r="A76" s="12" t="s">
        <v>285</v>
      </c>
      <c r="B76" s="22">
        <v>2008</v>
      </c>
      <c r="C76" s="184">
        <v>697.68</v>
      </c>
      <c r="D76" s="141"/>
      <c r="E76" s="4"/>
    </row>
    <row r="77" spans="1:5" ht="19.5" customHeight="1">
      <c r="A77" s="147" t="s">
        <v>129</v>
      </c>
      <c r="B77" s="22">
        <v>2008</v>
      </c>
      <c r="C77" s="184">
        <v>3354.99</v>
      </c>
      <c r="D77" s="141"/>
      <c r="E77" s="4" t="s">
        <v>131</v>
      </c>
    </row>
    <row r="78" spans="1:5" ht="19.5" customHeight="1">
      <c r="A78" s="12" t="s">
        <v>118</v>
      </c>
      <c r="B78" s="22">
        <v>2008</v>
      </c>
      <c r="C78" s="184">
        <v>3500</v>
      </c>
      <c r="D78" s="141"/>
      <c r="E78" s="4" t="s">
        <v>131</v>
      </c>
    </row>
    <row r="79" spans="1:5" ht="18" customHeight="1">
      <c r="A79" s="12" t="s">
        <v>251</v>
      </c>
      <c r="B79" s="22">
        <v>2008</v>
      </c>
      <c r="C79" s="184">
        <v>6214.68</v>
      </c>
      <c r="D79" s="141"/>
      <c r="E79" s="4" t="s">
        <v>131</v>
      </c>
    </row>
    <row r="80" spans="1:5" ht="19.5" customHeight="1">
      <c r="A80" s="12" t="s">
        <v>252</v>
      </c>
      <c r="B80" s="22">
        <v>2008</v>
      </c>
      <c r="C80" s="184">
        <v>37000</v>
      </c>
      <c r="D80" s="141"/>
      <c r="E80" s="4" t="s">
        <v>131</v>
      </c>
    </row>
    <row r="81" spans="1:5" ht="19.5" customHeight="1">
      <c r="A81" s="12" t="s">
        <v>127</v>
      </c>
      <c r="B81" s="22">
        <v>2005</v>
      </c>
      <c r="C81" s="184">
        <v>900</v>
      </c>
      <c r="D81" s="141"/>
      <c r="E81" s="4"/>
    </row>
    <row r="82" spans="1:5" ht="24.75" customHeight="1">
      <c r="A82" s="12" t="s">
        <v>128</v>
      </c>
      <c r="B82" s="22">
        <v>2008</v>
      </c>
      <c r="C82" s="184">
        <v>2403</v>
      </c>
      <c r="D82" s="141" t="s">
        <v>297</v>
      </c>
      <c r="E82" s="4"/>
    </row>
    <row r="83" spans="1:5" ht="19.5" customHeight="1">
      <c r="A83" s="12" t="s">
        <v>130</v>
      </c>
      <c r="B83" s="22">
        <v>2008</v>
      </c>
      <c r="C83" s="184">
        <v>499</v>
      </c>
      <c r="D83" s="141"/>
      <c r="E83" s="4" t="s">
        <v>131</v>
      </c>
    </row>
    <row r="84" spans="1:5" ht="19.5" customHeight="1">
      <c r="A84" s="12" t="s">
        <v>304</v>
      </c>
      <c r="B84" s="22">
        <v>2005</v>
      </c>
      <c r="C84" s="184">
        <v>900</v>
      </c>
      <c r="D84" s="152"/>
      <c r="E84" s="4"/>
    </row>
    <row r="85" spans="1:9" ht="30.75" customHeight="1">
      <c r="A85" s="12"/>
      <c r="B85" s="138" t="s">
        <v>37</v>
      </c>
      <c r="C85" s="185">
        <f>SUM(C65:C84)</f>
        <v>105118.18</v>
      </c>
      <c r="D85" s="141"/>
      <c r="E85" s="4"/>
      <c r="F85" s="131"/>
      <c r="G85" s="131"/>
      <c r="H85" s="131"/>
      <c r="I85" s="91"/>
    </row>
    <row r="86" spans="1:11" s="15" customFormat="1" ht="23.25" customHeight="1">
      <c r="A86" s="209" t="s">
        <v>134</v>
      </c>
      <c r="B86" s="192"/>
      <c r="C86" s="192"/>
      <c r="D86" s="192"/>
      <c r="E86" s="210"/>
      <c r="F86" s="114"/>
      <c r="G86" s="114"/>
      <c r="H86" s="114"/>
      <c r="I86" s="82"/>
      <c r="J86" s="14"/>
      <c r="K86" s="14"/>
    </row>
    <row r="87" spans="1:5" ht="19.5" customHeight="1">
      <c r="A87" s="12" t="s">
        <v>274</v>
      </c>
      <c r="B87" s="22">
        <v>2006</v>
      </c>
      <c r="C87" s="184">
        <v>824.14</v>
      </c>
      <c r="D87" s="141"/>
      <c r="E87" s="4"/>
    </row>
    <row r="88" spans="1:5" ht="19.5" customHeight="1">
      <c r="A88" s="12" t="s">
        <v>275</v>
      </c>
      <c r="B88" s="22">
        <v>2006</v>
      </c>
      <c r="C88" s="184">
        <v>9064.77</v>
      </c>
      <c r="D88" s="141"/>
      <c r="E88" s="4" t="s">
        <v>132</v>
      </c>
    </row>
    <row r="89" spans="1:5" ht="19.5" customHeight="1">
      <c r="A89" s="12" t="s">
        <v>137</v>
      </c>
      <c r="B89" s="22">
        <v>2006</v>
      </c>
      <c r="C89" s="184">
        <v>1516.58</v>
      </c>
      <c r="D89" s="141"/>
      <c r="E89" s="4"/>
    </row>
    <row r="90" spans="1:5" ht="19.5" customHeight="1">
      <c r="A90" s="12" t="s">
        <v>276</v>
      </c>
      <c r="B90" s="22">
        <v>2006</v>
      </c>
      <c r="C90" s="184">
        <v>7029.57</v>
      </c>
      <c r="D90" s="141"/>
      <c r="E90" s="4"/>
    </row>
    <row r="91" spans="1:5" ht="26.25" customHeight="1">
      <c r="A91" s="12" t="s">
        <v>277</v>
      </c>
      <c r="B91" s="22">
        <v>2006</v>
      </c>
      <c r="C91" s="184">
        <v>15019.29</v>
      </c>
      <c r="D91" s="141"/>
      <c r="E91" s="4" t="s">
        <v>133</v>
      </c>
    </row>
    <row r="92" spans="1:5" ht="19.5" customHeight="1">
      <c r="A92" s="12" t="s">
        <v>118</v>
      </c>
      <c r="B92" s="22">
        <v>2006</v>
      </c>
      <c r="C92" s="184">
        <v>1741.31</v>
      </c>
      <c r="D92" s="141"/>
      <c r="E92" s="4"/>
    </row>
    <row r="93" spans="1:5" ht="19.5" customHeight="1">
      <c r="A93" s="12" t="s">
        <v>279</v>
      </c>
      <c r="B93" s="22">
        <v>2006</v>
      </c>
      <c r="C93" s="184">
        <v>7844</v>
      </c>
      <c r="D93" s="141"/>
      <c r="E93" s="4" t="s">
        <v>140</v>
      </c>
    </row>
    <row r="94" spans="1:5" ht="19.5" customHeight="1">
      <c r="A94" s="12" t="s">
        <v>280</v>
      </c>
      <c r="B94" s="22">
        <v>2006</v>
      </c>
      <c r="C94" s="184">
        <v>2204</v>
      </c>
      <c r="D94" s="141"/>
      <c r="E94" s="4" t="s">
        <v>140</v>
      </c>
    </row>
    <row r="95" spans="1:5" ht="19.5" customHeight="1">
      <c r="A95" s="12" t="s">
        <v>278</v>
      </c>
      <c r="B95" s="22">
        <v>2006</v>
      </c>
      <c r="C95" s="184">
        <v>3410.14</v>
      </c>
      <c r="D95" s="141" t="s">
        <v>281</v>
      </c>
      <c r="E95" s="4" t="s">
        <v>131</v>
      </c>
    </row>
    <row r="96" spans="1:6" ht="19.5" customHeight="1">
      <c r="A96" s="12" t="s">
        <v>124</v>
      </c>
      <c r="B96" s="22">
        <v>2006</v>
      </c>
      <c r="C96" s="184">
        <v>2426.66</v>
      </c>
      <c r="D96" s="141"/>
      <c r="E96" s="4" t="s">
        <v>131</v>
      </c>
      <c r="F96" s="150"/>
    </row>
    <row r="97" spans="1:5" ht="19.5" customHeight="1">
      <c r="A97" s="12" t="s">
        <v>246</v>
      </c>
      <c r="B97" s="22">
        <v>2008</v>
      </c>
      <c r="C97" s="184">
        <v>3410.14</v>
      </c>
      <c r="D97" s="152"/>
      <c r="E97" s="4" t="s">
        <v>131</v>
      </c>
    </row>
    <row r="98" spans="1:5" ht="20.25" customHeight="1">
      <c r="A98" s="12" t="s">
        <v>138</v>
      </c>
      <c r="B98" s="22">
        <v>2008</v>
      </c>
      <c r="C98" s="184">
        <v>679</v>
      </c>
      <c r="D98" s="152"/>
      <c r="E98" s="4"/>
    </row>
    <row r="99" spans="1:5" ht="20.25" customHeight="1">
      <c r="A99" s="12" t="s">
        <v>121</v>
      </c>
      <c r="B99" s="22"/>
      <c r="C99" s="184">
        <v>423.34</v>
      </c>
      <c r="D99" s="152"/>
      <c r="E99" s="4" t="s">
        <v>140</v>
      </c>
    </row>
    <row r="100" spans="1:6" ht="19.5" customHeight="1">
      <c r="A100" s="12" t="s">
        <v>139</v>
      </c>
      <c r="B100" s="22">
        <v>2006</v>
      </c>
      <c r="C100" s="187">
        <v>423.34</v>
      </c>
      <c r="D100" s="152"/>
      <c r="E100" s="4" t="s">
        <v>131</v>
      </c>
      <c r="F100" s="150"/>
    </row>
    <row r="101" spans="1:5" ht="19.5" customHeight="1">
      <c r="A101" s="12" t="s">
        <v>135</v>
      </c>
      <c r="B101" s="22">
        <v>2007</v>
      </c>
      <c r="C101" s="184">
        <v>4799.48</v>
      </c>
      <c r="D101" s="152"/>
      <c r="E101" s="4"/>
    </row>
    <row r="102" spans="1:5" ht="19.5" customHeight="1">
      <c r="A102" s="12" t="s">
        <v>127</v>
      </c>
      <c r="B102" s="22">
        <v>2009</v>
      </c>
      <c r="C102" s="184">
        <v>449</v>
      </c>
      <c r="D102" s="152"/>
      <c r="E102" s="4"/>
    </row>
    <row r="103" spans="1:5" ht="19.5" customHeight="1">
      <c r="A103" s="12" t="s">
        <v>47</v>
      </c>
      <c r="B103" s="22">
        <v>2009</v>
      </c>
      <c r="C103" s="184">
        <v>449</v>
      </c>
      <c r="D103" s="152"/>
      <c r="E103" s="4"/>
    </row>
    <row r="104" spans="1:5" ht="19.5" customHeight="1">
      <c r="A104" s="12" t="s">
        <v>136</v>
      </c>
      <c r="B104" s="22">
        <v>2006</v>
      </c>
      <c r="C104" s="184">
        <v>2659.6</v>
      </c>
      <c r="D104" s="152"/>
      <c r="E104" s="4"/>
    </row>
    <row r="105" spans="1:9" ht="30.75" customHeight="1">
      <c r="A105" s="12"/>
      <c r="B105" s="138" t="s">
        <v>37</v>
      </c>
      <c r="C105" s="185">
        <f>SUM(C87:C104)</f>
        <v>64373.35999999998</v>
      </c>
      <c r="D105" s="141"/>
      <c r="E105" s="4"/>
      <c r="F105" s="151"/>
      <c r="G105" s="131"/>
      <c r="H105" s="131"/>
      <c r="I105" s="91"/>
    </row>
    <row r="106" spans="1:11" s="15" customFormat="1" ht="23.25" customHeight="1">
      <c r="A106" s="209" t="s">
        <v>141</v>
      </c>
      <c r="B106" s="192"/>
      <c r="C106" s="192"/>
      <c r="D106" s="192"/>
      <c r="E106" s="210"/>
      <c r="F106" s="114"/>
      <c r="G106" s="114"/>
      <c r="H106" s="114"/>
      <c r="I106" s="82"/>
      <c r="J106" s="14"/>
      <c r="K106" s="14"/>
    </row>
    <row r="107" spans="1:9" ht="30.75" customHeight="1">
      <c r="A107" s="12" t="s">
        <v>303</v>
      </c>
      <c r="B107" s="138"/>
      <c r="C107" s="185"/>
      <c r="D107" s="141"/>
      <c r="E107" s="4"/>
      <c r="F107" s="131"/>
      <c r="G107" s="131"/>
      <c r="H107" s="131"/>
      <c r="I107" s="91"/>
    </row>
    <row r="108" spans="1:11" s="15" customFormat="1" ht="23.25" customHeight="1">
      <c r="A108" s="209" t="s">
        <v>143</v>
      </c>
      <c r="B108" s="192"/>
      <c r="C108" s="192"/>
      <c r="D108" s="192"/>
      <c r="E108" s="210"/>
      <c r="F108" s="114"/>
      <c r="G108" s="114"/>
      <c r="H108" s="114"/>
      <c r="I108" s="82"/>
      <c r="J108" s="14"/>
      <c r="K108" s="14"/>
    </row>
    <row r="109" spans="1:11" s="15" customFormat="1" ht="19.5" customHeight="1">
      <c r="A109" s="12" t="s">
        <v>118</v>
      </c>
      <c r="B109" s="22">
        <v>2008</v>
      </c>
      <c r="C109" s="184">
        <f>2614.34*10</f>
        <v>26143.4</v>
      </c>
      <c r="D109" s="158"/>
      <c r="E109" s="22" t="s">
        <v>271</v>
      </c>
      <c r="F109" s="132"/>
      <c r="G109" s="132"/>
      <c r="H109" s="133"/>
      <c r="I109" s="82"/>
      <c r="J109" s="14"/>
      <c r="K109" s="14"/>
    </row>
    <row r="110" spans="1:11" s="15" customFormat="1" ht="19.5" customHeight="1">
      <c r="A110" s="12" t="s">
        <v>121</v>
      </c>
      <c r="B110" s="22">
        <v>2008</v>
      </c>
      <c r="C110" s="184">
        <v>906.98</v>
      </c>
      <c r="D110" s="158"/>
      <c r="E110" s="22"/>
      <c r="F110" s="132"/>
      <c r="G110" s="132"/>
      <c r="H110" s="133"/>
      <c r="I110" s="82"/>
      <c r="J110" s="14"/>
      <c r="K110" s="14"/>
    </row>
    <row r="111" spans="1:11" s="15" customFormat="1" ht="19.5" customHeight="1">
      <c r="A111" s="12" t="s">
        <v>124</v>
      </c>
      <c r="B111" s="22">
        <v>2008</v>
      </c>
      <c r="C111" s="184">
        <v>1690.92</v>
      </c>
      <c r="D111" s="158" t="s">
        <v>273</v>
      </c>
      <c r="E111" s="22"/>
      <c r="F111" s="132"/>
      <c r="G111" s="132"/>
      <c r="H111" s="133"/>
      <c r="I111" s="82"/>
      <c r="J111" s="14"/>
      <c r="K111" s="14"/>
    </row>
    <row r="112" spans="1:11" s="15" customFormat="1" ht="19.5" customHeight="1">
      <c r="A112" s="12" t="s">
        <v>125</v>
      </c>
      <c r="B112" s="22">
        <v>2008</v>
      </c>
      <c r="C112" s="184">
        <v>1609.22</v>
      </c>
      <c r="D112" s="158"/>
      <c r="E112" s="22"/>
      <c r="F112" s="132"/>
      <c r="G112" s="132"/>
      <c r="H112" s="133"/>
      <c r="I112" s="82"/>
      <c r="J112" s="14"/>
      <c r="K112" s="14"/>
    </row>
    <row r="113" spans="1:11" s="15" customFormat="1" ht="19.5" customHeight="1">
      <c r="A113" s="12" t="s">
        <v>129</v>
      </c>
      <c r="B113" s="22">
        <v>2008</v>
      </c>
      <c r="C113" s="184">
        <v>3354.99</v>
      </c>
      <c r="D113" s="158"/>
      <c r="E113" s="22"/>
      <c r="F113" s="132"/>
      <c r="G113" s="132"/>
      <c r="H113" s="133"/>
      <c r="I113" s="82"/>
      <c r="J113" s="14"/>
      <c r="K113" s="14"/>
    </row>
    <row r="114" spans="1:11" s="15" customFormat="1" ht="19.5" customHeight="1">
      <c r="A114" s="12" t="s">
        <v>122</v>
      </c>
      <c r="B114" s="22">
        <v>2008</v>
      </c>
      <c r="C114" s="184">
        <v>823.65</v>
      </c>
      <c r="D114" s="159"/>
      <c r="E114" s="22"/>
      <c r="F114" s="132"/>
      <c r="G114" s="132"/>
      <c r="H114" s="133"/>
      <c r="I114" s="82"/>
      <c r="J114" s="14"/>
      <c r="K114" s="14"/>
    </row>
    <row r="115" spans="1:11" s="15" customFormat="1" ht="19.5" customHeight="1">
      <c r="A115" s="12" t="s">
        <v>126</v>
      </c>
      <c r="B115" s="22">
        <v>2008</v>
      </c>
      <c r="C115" s="184">
        <v>697.68</v>
      </c>
      <c r="D115" s="159"/>
      <c r="E115" s="22"/>
      <c r="F115" s="132"/>
      <c r="G115" s="132"/>
      <c r="H115" s="133"/>
      <c r="I115" s="82"/>
      <c r="J115" s="14"/>
      <c r="K115" s="14"/>
    </row>
    <row r="116" spans="1:9" ht="30.75" customHeight="1">
      <c r="A116" s="12"/>
      <c r="B116" s="138" t="s">
        <v>37</v>
      </c>
      <c r="C116" s="185">
        <f>SUM(C109:C115)</f>
        <v>35226.840000000004</v>
      </c>
      <c r="D116" s="141"/>
      <c r="E116" s="4"/>
      <c r="F116" s="131"/>
      <c r="G116" s="131"/>
      <c r="H116" s="131"/>
      <c r="I116" s="91"/>
    </row>
    <row r="117" spans="1:11" s="15" customFormat="1" ht="23.25" customHeight="1">
      <c r="A117" s="209" t="s">
        <v>144</v>
      </c>
      <c r="B117" s="192"/>
      <c r="C117" s="192"/>
      <c r="D117" s="192"/>
      <c r="E117" s="210"/>
      <c r="F117" s="114"/>
      <c r="G117" s="114"/>
      <c r="H117" s="114"/>
      <c r="I117" s="82"/>
      <c r="J117" s="14"/>
      <c r="K117" s="14"/>
    </row>
    <row r="118" spans="1:11" s="15" customFormat="1" ht="19.5" customHeight="1">
      <c r="A118" s="12" t="s">
        <v>118</v>
      </c>
      <c r="B118" s="22">
        <v>2007</v>
      </c>
      <c r="C118" s="184">
        <v>2500</v>
      </c>
      <c r="D118" s="159"/>
      <c r="E118" s="88"/>
      <c r="F118" s="132"/>
      <c r="G118" s="132"/>
      <c r="H118" s="133"/>
      <c r="I118" s="82"/>
      <c r="J118" s="14"/>
      <c r="K118" s="14"/>
    </row>
    <row r="119" spans="1:11" s="15" customFormat="1" ht="19.5" customHeight="1">
      <c r="A119" s="12" t="s">
        <v>118</v>
      </c>
      <c r="B119" s="22">
        <v>2008</v>
      </c>
      <c r="C119" s="184">
        <v>3010</v>
      </c>
      <c r="D119" s="159"/>
      <c r="E119" s="88"/>
      <c r="F119" s="132"/>
      <c r="G119" s="132"/>
      <c r="H119" s="133"/>
      <c r="I119" s="82"/>
      <c r="J119" s="14"/>
      <c r="K119" s="14"/>
    </row>
    <row r="120" spans="1:11" s="15" customFormat="1" ht="19.5" customHeight="1">
      <c r="A120" s="12" t="s">
        <v>249</v>
      </c>
      <c r="B120" s="22">
        <v>2006</v>
      </c>
      <c r="C120" s="184">
        <v>2400</v>
      </c>
      <c r="D120" s="159" t="s">
        <v>307</v>
      </c>
      <c r="E120" s="88"/>
      <c r="F120" s="132"/>
      <c r="G120" s="132"/>
      <c r="H120" s="133"/>
      <c r="I120" s="82"/>
      <c r="J120" s="14"/>
      <c r="K120" s="14"/>
    </row>
    <row r="121" spans="1:11" s="15" customFormat="1" ht="19.5" customHeight="1">
      <c r="A121" s="12" t="s">
        <v>146</v>
      </c>
      <c r="B121" s="22">
        <v>2008</v>
      </c>
      <c r="C121" s="184">
        <v>960</v>
      </c>
      <c r="D121" s="159"/>
      <c r="E121" s="88"/>
      <c r="F121" s="132"/>
      <c r="G121" s="132"/>
      <c r="H121" s="133"/>
      <c r="I121" s="82"/>
      <c r="J121" s="14"/>
      <c r="K121" s="14"/>
    </row>
    <row r="122" spans="1:11" s="15" customFormat="1" ht="22.5">
      <c r="A122" s="12" t="s">
        <v>248</v>
      </c>
      <c r="B122" s="22">
        <v>2009</v>
      </c>
      <c r="C122" s="184">
        <v>1785</v>
      </c>
      <c r="D122" s="159"/>
      <c r="E122" s="88" t="s">
        <v>268</v>
      </c>
      <c r="F122" s="132"/>
      <c r="G122" s="132"/>
      <c r="H122" s="133"/>
      <c r="I122" s="82"/>
      <c r="J122" s="14"/>
      <c r="K122" s="14"/>
    </row>
    <row r="123" spans="1:9" ht="30.75" customHeight="1">
      <c r="A123" s="12"/>
      <c r="B123" s="138" t="s">
        <v>37</v>
      </c>
      <c r="C123" s="185">
        <f>SUM(C118:C122)</f>
        <v>10655</v>
      </c>
      <c r="D123" s="141"/>
      <c r="E123" s="4"/>
      <c r="F123" s="131"/>
      <c r="G123" s="131"/>
      <c r="H123" s="131"/>
      <c r="I123" s="91"/>
    </row>
    <row r="124" spans="1:11" s="15" customFormat="1" ht="23.25" customHeight="1">
      <c r="A124" s="209" t="s">
        <v>147</v>
      </c>
      <c r="B124" s="192"/>
      <c r="C124" s="192"/>
      <c r="D124" s="192"/>
      <c r="E124" s="210"/>
      <c r="F124" s="114"/>
      <c r="G124" s="114"/>
      <c r="H124" s="114"/>
      <c r="I124" s="82"/>
      <c r="J124" s="14"/>
      <c r="K124" s="14"/>
    </row>
    <row r="125" spans="1:11" s="15" customFormat="1" ht="33.75">
      <c r="A125" s="12" t="s">
        <v>288</v>
      </c>
      <c r="B125" s="22">
        <v>2007</v>
      </c>
      <c r="C125" s="184">
        <f>11934.32+53.68</f>
        <v>11988</v>
      </c>
      <c r="D125" s="158"/>
      <c r="E125" s="88" t="s">
        <v>256</v>
      </c>
      <c r="F125" s="132"/>
      <c r="G125" s="132"/>
      <c r="H125" s="133"/>
      <c r="I125" s="82"/>
      <c r="J125" s="14"/>
      <c r="K125" s="14"/>
    </row>
    <row r="126" spans="1:11" s="15" customFormat="1" ht="19.5" customHeight="1">
      <c r="A126" s="12" t="s">
        <v>137</v>
      </c>
      <c r="B126" s="22">
        <v>2007</v>
      </c>
      <c r="C126" s="184">
        <v>1490</v>
      </c>
      <c r="D126" s="158"/>
      <c r="E126" s="88"/>
      <c r="F126" s="132"/>
      <c r="G126" s="132"/>
      <c r="H126" s="133"/>
      <c r="I126" s="82"/>
      <c r="J126" s="14"/>
      <c r="K126" s="14"/>
    </row>
    <row r="127" spans="1:11" s="15" customFormat="1" ht="19.5" customHeight="1">
      <c r="A127" s="12" t="s">
        <v>245</v>
      </c>
      <c r="B127" s="22">
        <v>2008</v>
      </c>
      <c r="C127" s="184">
        <v>823.65</v>
      </c>
      <c r="D127" s="158"/>
      <c r="E127" s="88"/>
      <c r="F127" s="132"/>
      <c r="G127" s="132"/>
      <c r="H127" s="133"/>
      <c r="I127" s="82"/>
      <c r="J127" s="14"/>
      <c r="K127" s="14"/>
    </row>
    <row r="128" spans="1:11" s="15" customFormat="1" ht="19.5" customHeight="1">
      <c r="A128" s="12" t="s">
        <v>124</v>
      </c>
      <c r="B128" s="22">
        <v>2008</v>
      </c>
      <c r="C128" s="184">
        <v>1690.92</v>
      </c>
      <c r="D128" s="158"/>
      <c r="E128" s="88"/>
      <c r="F128" s="132"/>
      <c r="G128" s="132"/>
      <c r="H128" s="133"/>
      <c r="I128" s="82"/>
      <c r="J128" s="14"/>
      <c r="K128" s="14"/>
    </row>
    <row r="129" spans="1:11" s="15" customFormat="1" ht="19.5" customHeight="1">
      <c r="A129" s="12" t="s">
        <v>289</v>
      </c>
      <c r="B129" s="22">
        <v>2008</v>
      </c>
      <c r="C129" s="184">
        <v>1636.27</v>
      </c>
      <c r="D129" s="158"/>
      <c r="E129" s="88"/>
      <c r="F129" s="132"/>
      <c r="G129" s="132"/>
      <c r="H129" s="133"/>
      <c r="I129" s="82"/>
      <c r="J129" s="14"/>
      <c r="K129" s="14"/>
    </row>
    <row r="130" spans="1:11" s="15" customFormat="1" ht="33.75">
      <c r="A130" s="12" t="s">
        <v>257</v>
      </c>
      <c r="B130" s="22">
        <v>2008</v>
      </c>
      <c r="C130" s="184">
        <v>23904.18</v>
      </c>
      <c r="D130" s="158"/>
      <c r="E130" s="88" t="s">
        <v>265</v>
      </c>
      <c r="F130" s="132"/>
      <c r="G130" s="132"/>
      <c r="H130" s="133"/>
      <c r="I130" s="82"/>
      <c r="J130" s="14"/>
      <c r="K130" s="14"/>
    </row>
    <row r="131" spans="1:11" s="15" customFormat="1" ht="33.75">
      <c r="A131" s="12" t="s">
        <v>259</v>
      </c>
      <c r="B131" s="22">
        <v>2008</v>
      </c>
      <c r="C131" s="184">
        <v>1832.65</v>
      </c>
      <c r="D131" s="158" t="s">
        <v>287</v>
      </c>
      <c r="E131" s="88"/>
      <c r="F131" s="132"/>
      <c r="G131" s="132"/>
      <c r="H131" s="133"/>
      <c r="I131" s="82"/>
      <c r="J131" s="14"/>
      <c r="K131" s="14"/>
    </row>
    <row r="132" spans="1:11" s="15" customFormat="1" ht="19.5" customHeight="1">
      <c r="A132" s="12" t="s">
        <v>149</v>
      </c>
      <c r="B132" s="22">
        <v>2005</v>
      </c>
      <c r="C132" s="184">
        <v>1460</v>
      </c>
      <c r="D132" s="158"/>
      <c r="E132" s="88" t="s">
        <v>247</v>
      </c>
      <c r="F132" s="132"/>
      <c r="G132" s="132"/>
      <c r="H132" s="133"/>
      <c r="I132" s="82"/>
      <c r="J132" s="14"/>
      <c r="K132" s="14"/>
    </row>
    <row r="133" spans="1:11" s="15" customFormat="1" ht="19.5" customHeight="1">
      <c r="A133" s="12" t="s">
        <v>145</v>
      </c>
      <c r="B133" s="22">
        <v>2005</v>
      </c>
      <c r="C133" s="184">
        <v>1952</v>
      </c>
      <c r="D133" s="158"/>
      <c r="E133" s="88"/>
      <c r="F133" s="132"/>
      <c r="G133" s="132"/>
      <c r="H133" s="133"/>
      <c r="I133" s="82"/>
      <c r="J133" s="14"/>
      <c r="K133" s="14"/>
    </row>
    <row r="134" spans="1:11" s="15" customFormat="1" ht="19.5" customHeight="1">
      <c r="A134" s="12" t="s">
        <v>244</v>
      </c>
      <c r="B134" s="22">
        <v>2005</v>
      </c>
      <c r="C134" s="184">
        <v>499</v>
      </c>
      <c r="D134" s="158"/>
      <c r="E134" s="88"/>
      <c r="F134" s="132"/>
      <c r="G134" s="132"/>
      <c r="H134" s="133"/>
      <c r="I134" s="82"/>
      <c r="J134" s="14"/>
      <c r="K134" s="14"/>
    </row>
    <row r="135" spans="1:11" s="15" customFormat="1" ht="19.5" customHeight="1">
      <c r="A135" s="12" t="s">
        <v>150</v>
      </c>
      <c r="B135" s="22">
        <v>2005</v>
      </c>
      <c r="C135" s="184">
        <v>940</v>
      </c>
      <c r="D135" s="158"/>
      <c r="E135" s="88"/>
      <c r="F135" s="132"/>
      <c r="G135" s="132"/>
      <c r="H135" s="133"/>
      <c r="I135" s="82"/>
      <c r="J135" s="14"/>
      <c r="K135" s="14"/>
    </row>
    <row r="136" spans="1:11" s="15" customFormat="1" ht="19.5" customHeight="1">
      <c r="A136" s="12" t="s">
        <v>151</v>
      </c>
      <c r="B136" s="22">
        <v>2008</v>
      </c>
      <c r="C136" s="184">
        <v>1098</v>
      </c>
      <c r="D136" s="158"/>
      <c r="E136" s="88"/>
      <c r="F136" s="132"/>
      <c r="G136" s="132"/>
      <c r="H136" s="133"/>
      <c r="I136" s="82"/>
      <c r="J136" s="14"/>
      <c r="K136" s="14"/>
    </row>
    <row r="137" spans="1:11" s="15" customFormat="1" ht="19.5" customHeight="1">
      <c r="A137" s="12" t="s">
        <v>260</v>
      </c>
      <c r="B137" s="22">
        <v>2008</v>
      </c>
      <c r="C137" s="184">
        <v>3372.2</v>
      </c>
      <c r="D137" s="158"/>
      <c r="E137" s="88"/>
      <c r="F137" s="132"/>
      <c r="G137" s="132"/>
      <c r="H137" s="133"/>
      <c r="I137" s="82"/>
      <c r="J137" s="14"/>
      <c r="K137" s="14"/>
    </row>
    <row r="138" spans="1:11" s="15" customFormat="1" ht="19.5" customHeight="1">
      <c r="A138" s="12" t="s">
        <v>290</v>
      </c>
      <c r="B138" s="22">
        <v>2008</v>
      </c>
      <c r="C138" s="184">
        <v>697.68</v>
      </c>
      <c r="D138" s="158"/>
      <c r="E138" s="88"/>
      <c r="F138" s="132"/>
      <c r="G138" s="132"/>
      <c r="H138" s="133"/>
      <c r="I138" s="82"/>
      <c r="J138" s="14"/>
      <c r="K138" s="14"/>
    </row>
    <row r="139" spans="1:11" s="15" customFormat="1" ht="19.5" customHeight="1">
      <c r="A139" s="12" t="s">
        <v>47</v>
      </c>
      <c r="B139" s="22">
        <v>2008</v>
      </c>
      <c r="C139" s="184">
        <v>823.65</v>
      </c>
      <c r="D139" s="158"/>
      <c r="E139" s="88"/>
      <c r="F139" s="132"/>
      <c r="G139" s="132"/>
      <c r="H139" s="133"/>
      <c r="I139" s="82"/>
      <c r="J139" s="14"/>
      <c r="K139" s="14"/>
    </row>
    <row r="140" spans="1:11" s="15" customFormat="1" ht="19.5" customHeight="1">
      <c r="A140" s="12" t="s">
        <v>121</v>
      </c>
      <c r="B140" s="22">
        <v>2008</v>
      </c>
      <c r="C140" s="184">
        <f>906.98*11</f>
        <v>9976.78</v>
      </c>
      <c r="D140" s="158"/>
      <c r="E140" s="88" t="s">
        <v>305</v>
      </c>
      <c r="F140" s="132"/>
      <c r="G140" s="132"/>
      <c r="H140" s="133"/>
      <c r="I140" s="82"/>
      <c r="J140" s="14"/>
      <c r="K140" s="14"/>
    </row>
    <row r="141" spans="1:11" s="15" customFormat="1" ht="33.75">
      <c r="A141" s="12" t="s">
        <v>258</v>
      </c>
      <c r="B141" s="22">
        <v>2008</v>
      </c>
      <c r="C141" s="184">
        <v>2855.27</v>
      </c>
      <c r="D141" s="158"/>
      <c r="E141" s="88"/>
      <c r="F141" s="132"/>
      <c r="G141" s="132"/>
      <c r="H141" s="133"/>
      <c r="I141" s="82"/>
      <c r="J141" s="14"/>
      <c r="K141" s="14"/>
    </row>
    <row r="142" spans="1:9" ht="30.75" customHeight="1">
      <c r="A142" s="12"/>
      <c r="B142" s="138" t="s">
        <v>37</v>
      </c>
      <c r="C142" s="185">
        <f>SUM(C125:C141)</f>
        <v>67040.25</v>
      </c>
      <c r="D142" s="141"/>
      <c r="E142" s="4"/>
      <c r="F142" s="131"/>
      <c r="G142" s="131"/>
      <c r="H142" s="131"/>
      <c r="I142" s="91"/>
    </row>
    <row r="143" spans="1:9" ht="30.75" customHeight="1">
      <c r="A143" s="12"/>
      <c r="B143" s="138"/>
      <c r="C143" s="185"/>
      <c r="D143" s="141"/>
      <c r="E143" s="4"/>
      <c r="F143" s="131"/>
      <c r="G143" s="131"/>
      <c r="H143" s="131"/>
      <c r="I143" s="91"/>
    </row>
    <row r="144" spans="1:11" s="15" customFormat="1" ht="23.25" customHeight="1">
      <c r="A144" s="209" t="s">
        <v>298</v>
      </c>
      <c r="B144" s="192"/>
      <c r="C144" s="192"/>
      <c r="D144" s="192"/>
      <c r="E144" s="210"/>
      <c r="F144" s="114"/>
      <c r="G144" s="114"/>
      <c r="H144" s="114"/>
      <c r="I144" s="82"/>
      <c r="J144" s="14"/>
      <c r="K144" s="14"/>
    </row>
    <row r="145" spans="1:11" s="46" customFormat="1" ht="23.25" customHeight="1">
      <c r="A145" s="137" t="s">
        <v>299</v>
      </c>
      <c r="B145" s="139">
        <v>2009</v>
      </c>
      <c r="C145" s="182">
        <v>4600</v>
      </c>
      <c r="D145" s="157"/>
      <c r="E145" s="137"/>
      <c r="F145" s="114"/>
      <c r="G145" s="114"/>
      <c r="H145" s="114"/>
      <c r="I145" s="134"/>
      <c r="J145" s="135"/>
      <c r="K145" s="135"/>
    </row>
    <row r="146" spans="1:11" s="46" customFormat="1" ht="23.25" customHeight="1">
      <c r="A146" s="137" t="s">
        <v>137</v>
      </c>
      <c r="B146" s="139">
        <v>2009</v>
      </c>
      <c r="C146" s="182">
        <v>1500</v>
      </c>
      <c r="D146" s="157" t="s">
        <v>300</v>
      </c>
      <c r="E146" s="137"/>
      <c r="F146" s="114"/>
      <c r="G146" s="114"/>
      <c r="H146" s="114"/>
      <c r="I146" s="134"/>
      <c r="J146" s="135"/>
      <c r="K146" s="135"/>
    </row>
    <row r="147" spans="1:11" s="46" customFormat="1" ht="23.25" customHeight="1">
      <c r="A147" s="136"/>
      <c r="B147" s="140" t="s">
        <v>37</v>
      </c>
      <c r="C147" s="183">
        <f>SUM(C145:C146)</f>
        <v>6100</v>
      </c>
      <c r="D147" s="157"/>
      <c r="E147" s="136"/>
      <c r="F147" s="114"/>
      <c r="G147" s="114"/>
      <c r="H147" s="114"/>
      <c r="I147" s="134"/>
      <c r="J147" s="135"/>
      <c r="K147" s="135"/>
    </row>
    <row r="148" spans="1:11" s="46" customFormat="1" ht="23.25" customHeight="1">
      <c r="A148" s="136"/>
      <c r="B148" s="140"/>
      <c r="C148" s="183"/>
      <c r="D148" s="157"/>
      <c r="E148" s="136"/>
      <c r="F148" s="114"/>
      <c r="G148" s="114"/>
      <c r="H148" s="114"/>
      <c r="I148" s="134"/>
      <c r="J148" s="135"/>
      <c r="K148" s="135"/>
    </row>
    <row r="149" spans="1:9" ht="30.75" customHeight="1">
      <c r="A149" s="12"/>
      <c r="B149" s="138"/>
      <c r="C149" s="185"/>
      <c r="D149" s="141"/>
      <c r="E149" s="4"/>
      <c r="F149" s="131"/>
      <c r="G149" s="131"/>
      <c r="H149" s="131"/>
      <c r="I149" s="91"/>
    </row>
    <row r="150" spans="1:9" ht="30.75" customHeight="1">
      <c r="A150" s="12"/>
      <c r="B150" s="138"/>
      <c r="C150" s="185"/>
      <c r="D150" s="141"/>
      <c r="E150" s="4"/>
      <c r="F150" s="131"/>
      <c r="G150" s="131"/>
      <c r="H150" s="131"/>
      <c r="I150" s="91"/>
    </row>
    <row r="152" ht="12" thickBot="1"/>
    <row r="153" spans="3:4" ht="37.5" customHeight="1" thickBot="1">
      <c r="C153" s="189" t="s">
        <v>29</v>
      </c>
      <c r="D153" s="160">
        <f>C56+C63+C85+C105+C107+C51+C116+C123+C142+C147</f>
        <v>598693.6499999999</v>
      </c>
    </row>
  </sheetData>
  <sheetProtection/>
  <mergeCells count="12">
    <mergeCell ref="A144:E144"/>
    <mergeCell ref="A52:E52"/>
    <mergeCell ref="A57:E57"/>
    <mergeCell ref="A86:E86"/>
    <mergeCell ref="A117:E117"/>
    <mergeCell ref="A124:E124"/>
    <mergeCell ref="A64:E64"/>
    <mergeCell ref="A106:E106"/>
    <mergeCell ref="A108:E108"/>
    <mergeCell ref="A1:E1"/>
    <mergeCell ref="A2:E2"/>
    <mergeCell ref="A4:E4"/>
  </mergeCells>
  <printOptions horizontalCentered="1"/>
  <pageMargins left="1.1811023622047245" right="0.7874015748031497" top="0.7874015748031497" bottom="0.5905511811023623" header="0.5118110236220472" footer="0.5118110236220472"/>
  <pageSetup fitToHeight="2" fitToWidth="1" horizontalDpi="600" verticalDpi="600" orientation="portrait" paperSize="9" scale="46" r:id="rId2"/>
  <rowBreaks count="1" manualBreakCount="1">
    <brk id="116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PageLayoutView="0" workbookViewId="0" topLeftCell="A1">
      <selection activeCell="P17" sqref="P17"/>
    </sheetView>
  </sheetViews>
  <sheetFormatPr defaultColWidth="9.00390625" defaultRowHeight="12.75"/>
  <cols>
    <col min="1" max="1" width="3.625" style="27" customWidth="1"/>
    <col min="2" max="2" width="18.00390625" style="27" customWidth="1"/>
    <col min="3" max="3" width="21.75390625" style="28" customWidth="1"/>
    <col min="4" max="4" width="22.375" style="27" customWidth="1"/>
    <col min="5" max="5" width="17.375" style="27" customWidth="1"/>
    <col min="6" max="6" width="11.00390625" style="27" customWidth="1"/>
    <col min="7" max="7" width="24.125" style="27" customWidth="1"/>
    <col min="8" max="8" width="11.25390625" style="27" customWidth="1"/>
    <col min="9" max="9" width="12.875" style="27" customWidth="1"/>
    <col min="10" max="10" width="7.25390625" style="27" customWidth="1"/>
    <col min="11" max="11" width="11.25390625" style="27" customWidth="1"/>
    <col min="12" max="12" width="18.75390625" style="27" customWidth="1"/>
    <col min="13" max="13" width="13.00390625" style="27" customWidth="1"/>
    <col min="14" max="14" width="12.125" style="27" customWidth="1"/>
    <col min="15" max="15" width="12.25390625" style="27" customWidth="1"/>
    <col min="16" max="16" width="14.125" style="27" customWidth="1"/>
    <col min="17" max="17" width="10.75390625" style="27" customWidth="1"/>
    <col min="18" max="16384" width="9.125" style="5" customWidth="1"/>
  </cols>
  <sheetData>
    <row r="1" spans="1:22" ht="31.5" customHeight="1">
      <c r="A1" s="9" t="s">
        <v>21</v>
      </c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14"/>
      <c r="P1" s="214"/>
      <c r="Q1" s="214"/>
      <c r="R1" s="65"/>
      <c r="S1" s="65"/>
      <c r="T1" s="65"/>
      <c r="U1" s="65"/>
      <c r="V1" s="65"/>
    </row>
    <row r="2" spans="1:22" ht="26.25" customHeight="1">
      <c r="A2" s="127" t="s">
        <v>154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9"/>
      <c r="N2" s="26"/>
      <c r="O2" s="26"/>
      <c r="P2" s="26"/>
      <c r="Q2" s="26"/>
      <c r="R2" s="65"/>
      <c r="S2" s="65"/>
      <c r="T2" s="65"/>
      <c r="U2" s="65"/>
      <c r="V2" s="65"/>
    </row>
    <row r="3" spans="1:22" ht="11.25" customHeight="1">
      <c r="A3" s="213" t="s">
        <v>9</v>
      </c>
      <c r="B3" s="213" t="s">
        <v>3</v>
      </c>
      <c r="C3" s="219" t="s">
        <v>43</v>
      </c>
      <c r="D3" s="213" t="s">
        <v>7</v>
      </c>
      <c r="E3" s="218" t="s">
        <v>26</v>
      </c>
      <c r="F3" s="213" t="s">
        <v>4</v>
      </c>
      <c r="G3" s="213" t="s">
        <v>8</v>
      </c>
      <c r="H3" s="218" t="s">
        <v>11</v>
      </c>
      <c r="I3" s="215" t="s">
        <v>44</v>
      </c>
      <c r="J3" s="215" t="s">
        <v>45</v>
      </c>
      <c r="K3" s="218" t="s">
        <v>13</v>
      </c>
      <c r="L3" s="218" t="s">
        <v>51</v>
      </c>
      <c r="M3" s="213" t="s">
        <v>12</v>
      </c>
      <c r="N3" s="213"/>
      <c r="O3" s="213" t="s">
        <v>12</v>
      </c>
      <c r="P3" s="213"/>
      <c r="Q3" s="86"/>
      <c r="R3" s="65"/>
      <c r="S3" s="65"/>
      <c r="T3" s="65"/>
      <c r="U3" s="65"/>
      <c r="V3" s="65"/>
    </row>
    <row r="4" spans="1:22" ht="11.25">
      <c r="A4" s="213"/>
      <c r="B4" s="213"/>
      <c r="C4" s="220"/>
      <c r="D4" s="213"/>
      <c r="E4" s="216"/>
      <c r="F4" s="213"/>
      <c r="G4" s="213"/>
      <c r="H4" s="216"/>
      <c r="I4" s="216"/>
      <c r="J4" s="216"/>
      <c r="K4" s="216"/>
      <c r="L4" s="216"/>
      <c r="M4" s="213" t="s">
        <v>10</v>
      </c>
      <c r="N4" s="213"/>
      <c r="O4" s="213" t="s">
        <v>20</v>
      </c>
      <c r="P4" s="213"/>
      <c r="Q4" s="86" t="s">
        <v>30</v>
      </c>
      <c r="R4" s="65"/>
      <c r="S4" s="65"/>
      <c r="T4" s="65"/>
      <c r="U4" s="65"/>
      <c r="V4" s="65"/>
    </row>
    <row r="5" spans="1:22" ht="11.25">
      <c r="A5" s="213"/>
      <c r="B5" s="213"/>
      <c r="C5" s="221"/>
      <c r="D5" s="213"/>
      <c r="E5" s="217"/>
      <c r="F5" s="213"/>
      <c r="G5" s="213"/>
      <c r="H5" s="217"/>
      <c r="I5" s="217"/>
      <c r="J5" s="217"/>
      <c r="K5" s="217"/>
      <c r="L5" s="217"/>
      <c r="M5" s="26" t="s">
        <v>5</v>
      </c>
      <c r="N5" s="26" t="s">
        <v>6</v>
      </c>
      <c r="O5" s="26" t="s">
        <v>5</v>
      </c>
      <c r="P5" s="26" t="s">
        <v>6</v>
      </c>
      <c r="Q5" s="86"/>
      <c r="R5" s="65"/>
      <c r="S5" s="65"/>
      <c r="T5" s="65"/>
      <c r="U5" s="65"/>
      <c r="V5" s="65"/>
    </row>
    <row r="6" spans="1:22" ht="29.25" customHeight="1">
      <c r="A6" s="96" t="s">
        <v>41</v>
      </c>
      <c r="B6" s="94"/>
      <c r="C6" s="95"/>
      <c r="D6" s="95"/>
      <c r="E6" s="95"/>
      <c r="F6" s="95"/>
      <c r="G6" s="95"/>
      <c r="H6" s="95"/>
      <c r="I6" s="95"/>
      <c r="J6" s="95"/>
      <c r="K6" s="95"/>
      <c r="L6" s="92"/>
      <c r="M6" s="92"/>
      <c r="N6" s="92"/>
      <c r="O6" s="92"/>
      <c r="P6" s="92"/>
      <c r="Q6" s="93"/>
      <c r="R6" s="65"/>
      <c r="S6" s="65"/>
      <c r="T6" s="65"/>
      <c r="U6" s="65"/>
      <c r="V6" s="65"/>
    </row>
    <row r="7" spans="1:17" ht="24.75" customHeight="1">
      <c r="A7" s="97">
        <v>1</v>
      </c>
      <c r="B7" s="97" t="s">
        <v>79</v>
      </c>
      <c r="C7" s="98" t="s">
        <v>174</v>
      </c>
      <c r="D7" s="117" t="s">
        <v>175</v>
      </c>
      <c r="E7" s="145">
        <v>5511655381164</v>
      </c>
      <c r="F7" s="97" t="s">
        <v>91</v>
      </c>
      <c r="G7" s="22" t="s">
        <v>98</v>
      </c>
      <c r="H7" s="97">
        <v>4580</v>
      </c>
      <c r="I7" s="97" t="s">
        <v>100</v>
      </c>
      <c r="J7" s="97">
        <v>2005</v>
      </c>
      <c r="K7" s="72">
        <v>3200</v>
      </c>
      <c r="L7" s="146">
        <v>270000</v>
      </c>
      <c r="M7" s="177" t="s">
        <v>216</v>
      </c>
      <c r="N7" s="177" t="s">
        <v>217</v>
      </c>
      <c r="O7" s="177" t="s">
        <v>218</v>
      </c>
      <c r="P7" s="85" t="s">
        <v>315</v>
      </c>
      <c r="Q7" s="87"/>
    </row>
    <row r="8" spans="1:17" ht="24.75" customHeight="1">
      <c r="A8" s="97">
        <v>2</v>
      </c>
      <c r="B8" s="116" t="s">
        <v>80</v>
      </c>
      <c r="C8" s="117" t="s">
        <v>176</v>
      </c>
      <c r="D8" s="117" t="s">
        <v>84</v>
      </c>
      <c r="E8" s="97"/>
      <c r="F8" s="97" t="s">
        <v>92</v>
      </c>
      <c r="G8" s="22" t="s">
        <v>98</v>
      </c>
      <c r="H8" s="97">
        <v>2120</v>
      </c>
      <c r="I8" s="97" t="s">
        <v>177</v>
      </c>
      <c r="J8" s="97">
        <v>1978</v>
      </c>
      <c r="K8" s="72">
        <v>35400</v>
      </c>
      <c r="L8" s="118"/>
      <c r="M8" s="177" t="s">
        <v>236</v>
      </c>
      <c r="N8" s="177" t="s">
        <v>237</v>
      </c>
      <c r="O8" s="177"/>
      <c r="P8" s="85"/>
      <c r="Q8" s="87"/>
    </row>
    <row r="9" spans="1:17" ht="24.75" customHeight="1">
      <c r="A9" s="97">
        <v>3</v>
      </c>
      <c r="B9" s="116" t="s">
        <v>80</v>
      </c>
      <c r="C9" s="117" t="s">
        <v>176</v>
      </c>
      <c r="D9" s="117" t="s">
        <v>85</v>
      </c>
      <c r="E9" s="97"/>
      <c r="F9" s="97" t="s">
        <v>93</v>
      </c>
      <c r="G9" s="22" t="s">
        <v>98</v>
      </c>
      <c r="H9" s="97">
        <v>2120</v>
      </c>
      <c r="I9" s="97" t="s">
        <v>178</v>
      </c>
      <c r="J9" s="97">
        <v>1973</v>
      </c>
      <c r="K9" s="72">
        <v>40000</v>
      </c>
      <c r="L9" s="118"/>
      <c r="M9" s="177" t="s">
        <v>236</v>
      </c>
      <c r="N9" s="177" t="s">
        <v>237</v>
      </c>
      <c r="O9" s="177"/>
      <c r="P9" s="85"/>
      <c r="Q9" s="87"/>
    </row>
    <row r="10" spans="1:17" ht="24.75" customHeight="1">
      <c r="A10" s="97">
        <v>4</v>
      </c>
      <c r="B10" s="116" t="s">
        <v>179</v>
      </c>
      <c r="C10" s="117" t="s">
        <v>180</v>
      </c>
      <c r="D10" s="116">
        <v>11446</v>
      </c>
      <c r="E10" s="97"/>
      <c r="F10" s="97" t="s">
        <v>181</v>
      </c>
      <c r="G10" s="22" t="s">
        <v>98</v>
      </c>
      <c r="H10" s="97">
        <v>6842</v>
      </c>
      <c r="I10" s="97" t="s">
        <v>182</v>
      </c>
      <c r="J10" s="97">
        <v>1988</v>
      </c>
      <c r="K10" s="72">
        <v>12000</v>
      </c>
      <c r="L10" s="118"/>
      <c r="M10" s="177" t="s">
        <v>236</v>
      </c>
      <c r="N10" s="177" t="s">
        <v>237</v>
      </c>
      <c r="O10" s="177"/>
      <c r="P10" s="85"/>
      <c r="Q10" s="87"/>
    </row>
    <row r="11" spans="1:17" ht="24.75" customHeight="1">
      <c r="A11" s="97">
        <v>5</v>
      </c>
      <c r="B11" s="116" t="s">
        <v>80</v>
      </c>
      <c r="C11" s="117" t="s">
        <v>83</v>
      </c>
      <c r="D11" s="116" t="s">
        <v>86</v>
      </c>
      <c r="E11" s="97">
        <v>9943201</v>
      </c>
      <c r="F11" s="97" t="s">
        <v>183</v>
      </c>
      <c r="G11" s="22" t="s">
        <v>98</v>
      </c>
      <c r="H11" s="97">
        <v>2417</v>
      </c>
      <c r="I11" s="97" t="s">
        <v>101</v>
      </c>
      <c r="J11" s="97">
        <v>2001</v>
      </c>
      <c r="K11" s="72">
        <v>13200</v>
      </c>
      <c r="L11" s="44">
        <v>72000</v>
      </c>
      <c r="M11" s="177" t="s">
        <v>219</v>
      </c>
      <c r="N11" s="177" t="s">
        <v>220</v>
      </c>
      <c r="O11" s="177" t="s">
        <v>238</v>
      </c>
      <c r="P11" s="85" t="s">
        <v>239</v>
      </c>
      <c r="Q11" s="87"/>
    </row>
    <row r="12" spans="1:17" ht="24.75" customHeight="1">
      <c r="A12" s="97">
        <v>6</v>
      </c>
      <c r="B12" s="116" t="s">
        <v>81</v>
      </c>
      <c r="C12" s="117" t="s">
        <v>184</v>
      </c>
      <c r="D12" s="116" t="s">
        <v>87</v>
      </c>
      <c r="E12" s="97"/>
      <c r="F12" s="97" t="s">
        <v>94</v>
      </c>
      <c r="G12" s="22" t="s">
        <v>99</v>
      </c>
      <c r="H12" s="97">
        <v>1896</v>
      </c>
      <c r="I12" s="97" t="s">
        <v>102</v>
      </c>
      <c r="J12" s="97">
        <v>2007</v>
      </c>
      <c r="K12" s="72">
        <v>71000</v>
      </c>
      <c r="L12" s="44">
        <v>52700</v>
      </c>
      <c r="M12" s="177" t="s">
        <v>221</v>
      </c>
      <c r="N12" s="177" t="s">
        <v>222</v>
      </c>
      <c r="O12" s="177" t="s">
        <v>221</v>
      </c>
      <c r="P12" s="85" t="s">
        <v>223</v>
      </c>
      <c r="Q12" s="87"/>
    </row>
    <row r="13" spans="1:17" ht="24.75" customHeight="1">
      <c r="A13" s="97">
        <v>7</v>
      </c>
      <c r="B13" s="116" t="s">
        <v>82</v>
      </c>
      <c r="C13" s="117" t="s">
        <v>185</v>
      </c>
      <c r="D13" s="116" t="s">
        <v>186</v>
      </c>
      <c r="E13" s="97" t="s">
        <v>89</v>
      </c>
      <c r="F13" s="97" t="s">
        <v>95</v>
      </c>
      <c r="G13" s="22" t="s">
        <v>98</v>
      </c>
      <c r="H13" s="97">
        <v>2402</v>
      </c>
      <c r="I13" s="97" t="s">
        <v>103</v>
      </c>
      <c r="J13" s="97">
        <v>2006</v>
      </c>
      <c r="K13" s="72">
        <v>14000</v>
      </c>
      <c r="L13" s="44">
        <v>48000</v>
      </c>
      <c r="M13" s="177" t="s">
        <v>225</v>
      </c>
      <c r="N13" s="177" t="s">
        <v>224</v>
      </c>
      <c r="O13" s="177" t="s">
        <v>226</v>
      </c>
      <c r="P13" s="85" t="s">
        <v>227</v>
      </c>
      <c r="Q13" s="87"/>
    </row>
    <row r="14" spans="1:17" ht="24.75" customHeight="1">
      <c r="A14" s="97">
        <v>8</v>
      </c>
      <c r="B14" s="116" t="s">
        <v>82</v>
      </c>
      <c r="C14" s="117" t="s">
        <v>187</v>
      </c>
      <c r="D14" s="116" t="s">
        <v>88</v>
      </c>
      <c r="E14" s="97" t="s">
        <v>90</v>
      </c>
      <c r="F14" s="97" t="s">
        <v>96</v>
      </c>
      <c r="G14" s="22" t="s">
        <v>98</v>
      </c>
      <c r="H14" s="97">
        <v>2402</v>
      </c>
      <c r="I14" s="97" t="s">
        <v>103</v>
      </c>
      <c r="J14" s="97">
        <v>2005</v>
      </c>
      <c r="K14" s="72">
        <v>8000</v>
      </c>
      <c r="L14" s="44">
        <v>81000</v>
      </c>
      <c r="M14" s="178" t="s">
        <v>228</v>
      </c>
      <c r="N14" s="177" t="s">
        <v>229</v>
      </c>
      <c r="O14" s="178" t="s">
        <v>228</v>
      </c>
      <c r="P14" s="85" t="s">
        <v>240</v>
      </c>
      <c r="Q14" s="87"/>
    </row>
    <row r="15" spans="1:17" ht="22.5">
      <c r="A15" s="97">
        <v>9</v>
      </c>
      <c r="B15" s="116" t="s">
        <v>79</v>
      </c>
      <c r="C15" s="117" t="s">
        <v>188</v>
      </c>
      <c r="D15" s="116">
        <v>129227</v>
      </c>
      <c r="E15" s="97">
        <v>55077</v>
      </c>
      <c r="F15" s="97" t="s">
        <v>97</v>
      </c>
      <c r="G15" s="22" t="s">
        <v>98</v>
      </c>
      <c r="H15" s="97">
        <v>6842</v>
      </c>
      <c r="I15" s="97" t="s">
        <v>104</v>
      </c>
      <c r="J15" s="97">
        <v>1981</v>
      </c>
      <c r="K15" s="72">
        <v>99500</v>
      </c>
      <c r="L15" s="118"/>
      <c r="M15" s="85" t="s">
        <v>230</v>
      </c>
      <c r="N15" s="85" t="s">
        <v>231</v>
      </c>
      <c r="O15" s="85"/>
      <c r="P15" s="85"/>
      <c r="Q15" s="87"/>
    </row>
    <row r="16" spans="1:22" ht="29.25" customHeight="1">
      <c r="A16" s="96" t="s">
        <v>243</v>
      </c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2"/>
      <c r="M16" s="92"/>
      <c r="N16" s="92"/>
      <c r="O16" s="92"/>
      <c r="P16" s="92"/>
      <c r="Q16" s="93"/>
      <c r="R16" s="65"/>
      <c r="S16" s="65"/>
      <c r="T16" s="65"/>
      <c r="U16" s="65"/>
      <c r="V16" s="65"/>
    </row>
    <row r="17" spans="1:17" ht="24.75" customHeight="1">
      <c r="A17" s="97">
        <v>9</v>
      </c>
      <c r="B17" s="116" t="s">
        <v>189</v>
      </c>
      <c r="C17" s="126" t="s">
        <v>190</v>
      </c>
      <c r="D17" s="116" t="s">
        <v>191</v>
      </c>
      <c r="E17" s="97"/>
      <c r="F17" s="116" t="s">
        <v>192</v>
      </c>
      <c r="G17" s="97" t="s">
        <v>193</v>
      </c>
      <c r="H17" s="97"/>
      <c r="I17" s="97" t="s">
        <v>194</v>
      </c>
      <c r="J17" s="97">
        <v>2002</v>
      </c>
      <c r="K17" s="72"/>
      <c r="L17" s="118"/>
      <c r="M17" s="176" t="s">
        <v>232</v>
      </c>
      <c r="N17" s="72" t="s">
        <v>233</v>
      </c>
      <c r="O17" s="72"/>
      <c r="P17" s="72"/>
      <c r="Q17" s="87"/>
    </row>
    <row r="18" spans="1:17" ht="24.75" customHeight="1">
      <c r="A18" s="97">
        <v>10</v>
      </c>
      <c r="B18" s="116" t="s">
        <v>195</v>
      </c>
      <c r="C18" s="126" t="s">
        <v>196</v>
      </c>
      <c r="D18" s="116">
        <v>20041</v>
      </c>
      <c r="E18" s="97"/>
      <c r="F18" s="116" t="s">
        <v>197</v>
      </c>
      <c r="G18" s="97" t="s">
        <v>198</v>
      </c>
      <c r="H18" s="97">
        <v>3000</v>
      </c>
      <c r="I18" s="97">
        <v>4600</v>
      </c>
      <c r="J18" s="97">
        <v>2002</v>
      </c>
      <c r="K18" s="72"/>
      <c r="L18" s="118"/>
      <c r="M18" s="176" t="s">
        <v>241</v>
      </c>
      <c r="N18" s="72" t="s">
        <v>242</v>
      </c>
      <c r="O18" s="72"/>
      <c r="P18" s="72"/>
      <c r="Q18" s="87"/>
    </row>
    <row r="19" spans="1:17" ht="24.75" customHeight="1">
      <c r="A19" s="97">
        <v>11</v>
      </c>
      <c r="B19" s="116" t="s">
        <v>199</v>
      </c>
      <c r="C19" s="126" t="s">
        <v>200</v>
      </c>
      <c r="D19" s="116" t="s">
        <v>201</v>
      </c>
      <c r="E19" s="97"/>
      <c r="F19" s="116" t="s">
        <v>202</v>
      </c>
      <c r="G19" s="97" t="s">
        <v>193</v>
      </c>
      <c r="H19" s="97"/>
      <c r="I19" s="97">
        <v>6000</v>
      </c>
      <c r="J19" s="97">
        <v>2003</v>
      </c>
      <c r="K19" s="72"/>
      <c r="L19" s="118"/>
      <c r="M19" s="176" t="s">
        <v>234</v>
      </c>
      <c r="N19" s="72" t="s">
        <v>235</v>
      </c>
      <c r="O19" s="72"/>
      <c r="P19" s="72"/>
      <c r="Q19" s="87"/>
    </row>
    <row r="20" spans="1:17" ht="24.75" customHeight="1">
      <c r="A20" s="97">
        <v>12</v>
      </c>
      <c r="B20" s="116" t="s">
        <v>189</v>
      </c>
      <c r="C20" s="126" t="s">
        <v>203</v>
      </c>
      <c r="D20" s="116">
        <v>2419</v>
      </c>
      <c r="E20" s="97"/>
      <c r="F20" s="116" t="s">
        <v>204</v>
      </c>
      <c r="G20" s="97" t="s">
        <v>193</v>
      </c>
      <c r="H20" s="97"/>
      <c r="I20" s="97" t="s">
        <v>205</v>
      </c>
      <c r="J20" s="97">
        <v>1991</v>
      </c>
      <c r="K20" s="72"/>
      <c r="L20" s="118"/>
      <c r="M20" s="176" t="s">
        <v>312</v>
      </c>
      <c r="N20" s="72" t="s">
        <v>311</v>
      </c>
      <c r="O20" s="72"/>
      <c r="P20" s="72"/>
      <c r="Q20" s="87"/>
    </row>
    <row r="21" spans="1:17" ht="24.75" customHeight="1">
      <c r="A21" s="97">
        <v>13</v>
      </c>
      <c r="B21" s="116" t="s">
        <v>206</v>
      </c>
      <c r="C21" s="117" t="s">
        <v>207</v>
      </c>
      <c r="D21" s="116">
        <v>60366</v>
      </c>
      <c r="E21" s="97"/>
      <c r="F21" s="116" t="s">
        <v>208</v>
      </c>
      <c r="G21" s="97" t="s">
        <v>198</v>
      </c>
      <c r="H21" s="97">
        <v>2502</v>
      </c>
      <c r="I21" s="97"/>
      <c r="J21" s="97">
        <v>1991</v>
      </c>
      <c r="K21" s="72"/>
      <c r="L21" s="118"/>
      <c r="M21" s="176" t="s">
        <v>312</v>
      </c>
      <c r="N21" s="72" t="s">
        <v>311</v>
      </c>
      <c r="O21" s="72"/>
      <c r="P21" s="72"/>
      <c r="Q21" s="87"/>
    </row>
    <row r="22" spans="1:17" ht="24.75" customHeight="1">
      <c r="A22" s="97">
        <v>14</v>
      </c>
      <c r="B22" s="116" t="s">
        <v>206</v>
      </c>
      <c r="C22" s="117" t="s">
        <v>209</v>
      </c>
      <c r="D22" s="116">
        <v>61745</v>
      </c>
      <c r="E22" s="97"/>
      <c r="F22" s="116" t="s">
        <v>210</v>
      </c>
      <c r="G22" s="97" t="s">
        <v>198</v>
      </c>
      <c r="H22" s="97">
        <v>2502</v>
      </c>
      <c r="I22" s="97"/>
      <c r="J22" s="97">
        <v>1991</v>
      </c>
      <c r="K22" s="72"/>
      <c r="L22" s="118"/>
      <c r="M22" s="176" t="s">
        <v>312</v>
      </c>
      <c r="N22" s="72" t="s">
        <v>311</v>
      </c>
      <c r="O22" s="72"/>
      <c r="P22" s="72"/>
      <c r="Q22" s="87"/>
    </row>
    <row r="23" spans="1:17" ht="24.75" customHeight="1">
      <c r="A23" s="97">
        <v>15</v>
      </c>
      <c r="B23" s="116" t="s">
        <v>211</v>
      </c>
      <c r="C23" s="117" t="s">
        <v>212</v>
      </c>
      <c r="D23" s="116" t="s">
        <v>213</v>
      </c>
      <c r="E23" s="97"/>
      <c r="F23" s="116" t="s">
        <v>214</v>
      </c>
      <c r="G23" s="97" t="s">
        <v>215</v>
      </c>
      <c r="H23" s="97">
        <v>4412</v>
      </c>
      <c r="I23" s="97">
        <v>9000</v>
      </c>
      <c r="J23" s="97">
        <v>2002</v>
      </c>
      <c r="K23" s="72"/>
      <c r="L23" s="118"/>
      <c r="M23" s="176" t="s">
        <v>313</v>
      </c>
      <c r="N23" s="72" t="s">
        <v>314</v>
      </c>
      <c r="O23" s="72"/>
      <c r="P23" s="72"/>
      <c r="Q23" s="87"/>
    </row>
  </sheetData>
  <sheetProtection/>
  <mergeCells count="17">
    <mergeCell ref="F3:F5"/>
    <mergeCell ref="G3:G5"/>
    <mergeCell ref="M3:N3"/>
    <mergeCell ref="A3:A5"/>
    <mergeCell ref="B3:B5"/>
    <mergeCell ref="D3:D5"/>
    <mergeCell ref="M4:N4"/>
    <mergeCell ref="C3:C5"/>
    <mergeCell ref="E3:E5"/>
    <mergeCell ref="H3:H5"/>
    <mergeCell ref="O3:P3"/>
    <mergeCell ref="O4:P4"/>
    <mergeCell ref="O1:Q1"/>
    <mergeCell ref="I3:I5"/>
    <mergeCell ref="J3:J5"/>
    <mergeCell ref="K3:K5"/>
    <mergeCell ref="L3:L5"/>
  </mergeCells>
  <printOptions horizontalCentered="1"/>
  <pageMargins left="0.7874015748031497" right="0.7874015748031497" top="1.1811023622047245" bottom="0.7874015748031497" header="0.35433070866141736" footer="0.35433070866141736"/>
  <pageSetup fitToHeight="2" fitToWidth="1" horizontalDpi="600" verticalDpi="600" orientation="landscape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45.875" style="52" bestFit="1" customWidth="1"/>
    <col min="2" max="2" width="13.25390625" style="56" bestFit="1" customWidth="1"/>
    <col min="3" max="4" width="25.00390625" style="57" customWidth="1"/>
    <col min="5" max="16384" width="9.125" style="46" customWidth="1"/>
  </cols>
  <sheetData>
    <row r="1" spans="1:4" ht="10.5">
      <c r="A1" s="48" t="s">
        <v>21</v>
      </c>
      <c r="B1" s="49"/>
      <c r="C1" s="50"/>
      <c r="D1" s="50"/>
    </row>
    <row r="2" spans="2:4" ht="10.5">
      <c r="B2" s="53"/>
      <c r="C2" s="50"/>
      <c r="D2" s="50"/>
    </row>
    <row r="3" spans="1:4" ht="31.5">
      <c r="A3" s="58" t="s">
        <v>17</v>
      </c>
      <c r="B3" s="59" t="s">
        <v>24</v>
      </c>
      <c r="C3" s="60" t="s">
        <v>25</v>
      </c>
      <c r="D3" s="60" t="s">
        <v>309</v>
      </c>
    </row>
    <row r="4" spans="1:4" ht="34.5" customHeight="1">
      <c r="A4" s="42" t="s">
        <v>42</v>
      </c>
      <c r="B4" s="43">
        <v>47</v>
      </c>
      <c r="C4" s="45">
        <v>1031633.36</v>
      </c>
      <c r="D4" s="44" t="s">
        <v>297</v>
      </c>
    </row>
    <row r="5" spans="1:4" ht="34.5" customHeight="1">
      <c r="A5" s="42" t="s">
        <v>329</v>
      </c>
      <c r="B5" s="43"/>
      <c r="C5" s="45">
        <f>2241.14+756.44+366.04+671.04+927.2+4843.4</f>
        <v>9805.259999999998</v>
      </c>
      <c r="D5" s="44" t="s">
        <v>297</v>
      </c>
    </row>
    <row r="6" spans="1:4" ht="34.5" customHeight="1">
      <c r="A6" s="42" t="s">
        <v>298</v>
      </c>
      <c r="B6" s="43"/>
      <c r="C6" s="45">
        <v>17000</v>
      </c>
      <c r="D6" s="44" t="s">
        <v>297</v>
      </c>
    </row>
    <row r="7" spans="1:4" ht="34.5" customHeight="1">
      <c r="A7" s="42" t="s">
        <v>112</v>
      </c>
      <c r="B7" s="43">
        <v>13</v>
      </c>
      <c r="C7" s="45">
        <v>1452631.2</v>
      </c>
      <c r="D7" s="44" t="s">
        <v>297</v>
      </c>
    </row>
    <row r="8" spans="1:4" ht="34.5" customHeight="1">
      <c r="A8" s="42" t="s">
        <v>120</v>
      </c>
      <c r="B8" s="43">
        <v>6</v>
      </c>
      <c r="C8" s="45">
        <f>57840.41+4360</f>
        <v>62200.41</v>
      </c>
      <c r="D8" s="44" t="s">
        <v>272</v>
      </c>
    </row>
    <row r="9" spans="1:4" ht="34.5" customHeight="1">
      <c r="A9" s="42" t="s">
        <v>250</v>
      </c>
      <c r="B9" s="43">
        <v>28</v>
      </c>
      <c r="C9" s="44">
        <f>15000+52838.41+2456+4698+14430+3320+6495+5185+395.36</f>
        <v>104817.77</v>
      </c>
      <c r="D9" s="44" t="s">
        <v>306</v>
      </c>
    </row>
    <row r="10" spans="1:4" ht="34.5" customHeight="1">
      <c r="A10" s="42" t="s">
        <v>134</v>
      </c>
      <c r="B10" s="43">
        <v>35</v>
      </c>
      <c r="C10" s="44">
        <f>15.12+260.8</f>
        <v>275.92</v>
      </c>
      <c r="D10" s="44" t="s">
        <v>281</v>
      </c>
    </row>
    <row r="11" spans="1:4" ht="34.5" customHeight="1">
      <c r="A11" s="42" t="s">
        <v>142</v>
      </c>
      <c r="B11" s="43">
        <v>13</v>
      </c>
      <c r="C11" s="45">
        <v>5330.04</v>
      </c>
      <c r="D11" s="44" t="s">
        <v>297</v>
      </c>
    </row>
    <row r="12" spans="1:4" ht="34.5" customHeight="1">
      <c r="A12" s="42" t="s">
        <v>143</v>
      </c>
      <c r="B12" s="43">
        <v>11</v>
      </c>
      <c r="C12" s="44">
        <f>395.35</f>
        <v>395.35</v>
      </c>
      <c r="D12" s="44" t="s">
        <v>273</v>
      </c>
    </row>
    <row r="13" spans="1:4" ht="34.5" customHeight="1">
      <c r="A13" s="42" t="s">
        <v>144</v>
      </c>
      <c r="B13" s="43">
        <v>14</v>
      </c>
      <c r="C13" s="45">
        <f>7383.04+230+159</f>
        <v>7772.04</v>
      </c>
      <c r="D13" s="44" t="s">
        <v>308</v>
      </c>
    </row>
    <row r="14" spans="1:4" ht="34.5" customHeight="1">
      <c r="A14" s="42" t="s">
        <v>147</v>
      </c>
      <c r="B14" s="43">
        <v>21</v>
      </c>
      <c r="C14" s="45">
        <v>13260</v>
      </c>
      <c r="D14" s="44" t="s">
        <v>297</v>
      </c>
    </row>
    <row r="15" spans="1:4" ht="24.75" customHeight="1">
      <c r="A15" s="42"/>
      <c r="B15" s="54">
        <f>SUM(B4:B14)</f>
        <v>188</v>
      </c>
      <c r="C15" s="55">
        <f>SUM(C4:C14)</f>
        <v>2705121.3500000006</v>
      </c>
      <c r="D15" s="55"/>
    </row>
    <row r="16" ht="10.5">
      <c r="A16" s="52" t="s">
        <v>38</v>
      </c>
    </row>
    <row r="20" spans="3:4" ht="10.5">
      <c r="C20" s="115"/>
      <c r="D20" s="115"/>
    </row>
  </sheetData>
  <sheetProtection/>
  <printOptions horizontalCentered="1"/>
  <pageMargins left="0.7874015748031497" right="0.7874015748031497" top="1.1811023622047245" bottom="0.984251968503937" header="0.2755905511811024" footer="0.35433070866141736"/>
  <pageSetup fitToHeight="1" fitToWidth="1" horizontalDpi="300" verticalDpi="3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9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6.25390625" style="10" customWidth="1"/>
    <col min="2" max="2" width="46.875" style="11" customWidth="1"/>
    <col min="3" max="3" width="31.625" style="47" customWidth="1"/>
    <col min="4" max="16384" width="9.125" style="10" customWidth="1"/>
  </cols>
  <sheetData>
    <row r="2" spans="1:3" ht="22.5" customHeight="1">
      <c r="A2" s="222" t="s">
        <v>21</v>
      </c>
      <c r="B2" s="222"/>
      <c r="C2" s="222"/>
    </row>
    <row r="3" spans="1:3" ht="22.5" customHeight="1">
      <c r="A3" s="67" t="s">
        <v>23</v>
      </c>
      <c r="B3" s="223" t="s">
        <v>332</v>
      </c>
      <c r="C3" s="224"/>
    </row>
    <row r="4" spans="1:3" ht="19.5" customHeight="1">
      <c r="A4" s="225">
        <v>1</v>
      </c>
      <c r="B4" s="100" t="s">
        <v>152</v>
      </c>
      <c r="C4" s="226">
        <v>559.04</v>
      </c>
    </row>
    <row r="5" spans="1:3" ht="19.5" customHeight="1">
      <c r="A5" s="225"/>
      <c r="B5" s="101" t="s">
        <v>266</v>
      </c>
      <c r="C5" s="227"/>
    </row>
    <row r="6" spans="1:3" ht="19.5" customHeight="1">
      <c r="A6" s="174"/>
      <c r="B6" s="175"/>
      <c r="C6" s="74"/>
    </row>
    <row r="7" spans="1:3" ht="19.5" customHeight="1">
      <c r="A7" s="174"/>
      <c r="B7" s="175"/>
      <c r="C7" s="74"/>
    </row>
    <row r="8" ht="11.25">
      <c r="B8" s="73"/>
    </row>
    <row r="9" ht="11.25">
      <c r="A9" s="10" t="s">
        <v>36</v>
      </c>
    </row>
  </sheetData>
  <sheetProtection/>
  <mergeCells count="4">
    <mergeCell ref="A2:C2"/>
    <mergeCell ref="B3:C3"/>
    <mergeCell ref="A4:A5"/>
    <mergeCell ref="C4:C5"/>
  </mergeCells>
  <printOptions/>
  <pageMargins left="1.1811023622047245" right="0.7874015748031497" top="1.1811023622047245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9.125" style="10" customWidth="1"/>
    <col min="2" max="2" width="23.25390625" style="10" customWidth="1"/>
    <col min="3" max="3" width="17.75390625" style="10" customWidth="1"/>
    <col min="4" max="16384" width="9.125" style="10" customWidth="1"/>
  </cols>
  <sheetData>
    <row r="1" ht="12" thickBot="1"/>
    <row r="2" spans="1:4" ht="19.5" customHeight="1" thickBot="1">
      <c r="A2" s="29" t="s">
        <v>35</v>
      </c>
      <c r="B2" s="30"/>
      <c r="C2" s="31">
        <v>14</v>
      </c>
      <c r="D2" s="32"/>
    </row>
    <row r="3" ht="19.5" customHeight="1"/>
    <row r="4" ht="19.5" customHeight="1" thickBot="1"/>
    <row r="5" spans="1:6" ht="19.5" customHeight="1" thickBot="1">
      <c r="A5" s="33" t="s">
        <v>34</v>
      </c>
      <c r="B5" s="34"/>
      <c r="C5" s="34"/>
      <c r="D5" s="34"/>
      <c r="E5" s="35"/>
      <c r="F5" s="36"/>
    </row>
    <row r="6" ht="19.5" customHeight="1" thickBot="1"/>
    <row r="7" spans="1:3" ht="19.5" customHeight="1" thickBot="1">
      <c r="A7" s="37" t="s">
        <v>31</v>
      </c>
      <c r="B7" s="38" t="s">
        <v>32</v>
      </c>
      <c r="C7" s="80" t="s">
        <v>33</v>
      </c>
    </row>
    <row r="8" spans="1:3" ht="19.5" customHeight="1">
      <c r="A8" s="39">
        <v>1</v>
      </c>
      <c r="B8" s="68" t="s">
        <v>105</v>
      </c>
      <c r="C8" s="68">
        <v>40</v>
      </c>
    </row>
    <row r="9" spans="1:3" ht="19.5" customHeight="1">
      <c r="A9" s="39">
        <v>2</v>
      </c>
      <c r="B9" s="68" t="s">
        <v>316</v>
      </c>
      <c r="C9" s="68">
        <v>28</v>
      </c>
    </row>
    <row r="10" spans="1:3" ht="19.5" customHeight="1">
      <c r="A10" s="39">
        <v>3</v>
      </c>
      <c r="B10" s="68" t="s">
        <v>106</v>
      </c>
      <c r="C10" s="68">
        <v>38</v>
      </c>
    </row>
    <row r="11" spans="1:3" ht="19.5" customHeight="1">
      <c r="A11" s="39">
        <v>4</v>
      </c>
      <c r="B11" s="68" t="s">
        <v>107</v>
      </c>
      <c r="C11" s="68">
        <v>38</v>
      </c>
    </row>
    <row r="12" spans="1:3" ht="19.5" customHeight="1">
      <c r="A12" s="39">
        <v>5</v>
      </c>
      <c r="B12" s="68" t="s">
        <v>108</v>
      </c>
      <c r="C12" s="68">
        <v>30</v>
      </c>
    </row>
    <row r="13" spans="1:3" ht="19.5" customHeight="1">
      <c r="A13" s="39">
        <v>6</v>
      </c>
      <c r="B13" s="68" t="s">
        <v>109</v>
      </c>
      <c r="C13" s="68">
        <v>33</v>
      </c>
    </row>
    <row r="14" spans="1:3" ht="19.5" customHeight="1">
      <c r="A14" s="39">
        <v>7</v>
      </c>
      <c r="B14" s="68" t="s">
        <v>110</v>
      </c>
      <c r="C14" s="68">
        <v>38</v>
      </c>
    </row>
    <row r="15" spans="1:3" ht="19.5" customHeight="1">
      <c r="A15" s="39"/>
      <c r="B15" s="68"/>
      <c r="C15" s="68"/>
    </row>
    <row r="16" spans="1:3" ht="19.5" customHeight="1">
      <c r="A16" s="39"/>
      <c r="B16" s="68" t="s">
        <v>111</v>
      </c>
      <c r="C16" s="68">
        <v>9</v>
      </c>
    </row>
    <row r="17" spans="1:3" ht="19.5" customHeight="1">
      <c r="A17" s="39"/>
      <c r="B17" s="68"/>
      <c r="C17" s="68"/>
    </row>
    <row r="18" spans="1:3" ht="19.5" customHeight="1">
      <c r="A18" s="39"/>
      <c r="B18" s="68"/>
      <c r="C18" s="68"/>
    </row>
    <row r="19" spans="1:3" ht="19.5" customHeight="1">
      <c r="A19" s="39"/>
      <c r="B19" s="68"/>
      <c r="C19" s="68"/>
    </row>
    <row r="20" spans="1:3" ht="19.5" customHeight="1">
      <c r="A20" s="39"/>
      <c r="B20" s="69"/>
      <c r="C20" s="69"/>
    </row>
    <row r="21" spans="1:3" ht="19.5" customHeight="1">
      <c r="A21" s="13"/>
      <c r="B21" s="40" t="s">
        <v>37</v>
      </c>
      <c r="C21" s="102">
        <f>SUM(C8:C20)</f>
        <v>254</v>
      </c>
    </row>
  </sheetData>
  <sheetProtection/>
  <printOptions/>
  <pageMargins left="1.1811023622047245" right="0.7874015748031497" top="0.7874015748031497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2" width="9.125" style="1" customWidth="1"/>
    <col min="3" max="3" width="37.375" style="1" customWidth="1"/>
    <col min="4" max="16384" width="9.125" style="1" customWidth="1"/>
  </cols>
  <sheetData>
    <row r="1" ht="12.75">
      <c r="A1" s="41" t="s">
        <v>21</v>
      </c>
    </row>
    <row r="2" ht="13.5" thickBot="1"/>
    <row r="3" spans="1:6" s="2" customFormat="1" ht="36" customHeight="1">
      <c r="A3" s="234" t="s">
        <v>27</v>
      </c>
      <c r="B3" s="235"/>
      <c r="C3" s="236"/>
      <c r="D3" s="237" t="s">
        <v>28</v>
      </c>
      <c r="E3" s="237"/>
      <c r="F3" s="238"/>
    </row>
    <row r="4" spans="1:6" s="2" customFormat="1" ht="19.5" customHeight="1">
      <c r="A4" s="239"/>
      <c r="B4" s="239"/>
      <c r="C4" s="239"/>
      <c r="D4" s="240">
        <v>86</v>
      </c>
      <c r="E4" s="240"/>
      <c r="F4" s="240"/>
    </row>
    <row r="5" spans="1:6" ht="13.5" thickBot="1">
      <c r="A5" s="228"/>
      <c r="B5" s="229"/>
      <c r="C5" s="230"/>
      <c r="D5" s="231"/>
      <c r="E5" s="232"/>
      <c r="F5" s="233"/>
    </row>
  </sheetData>
  <sheetProtection/>
  <mergeCells count="6">
    <mergeCell ref="A5:C5"/>
    <mergeCell ref="D5:F5"/>
    <mergeCell ref="A3:C3"/>
    <mergeCell ref="D3:F3"/>
    <mergeCell ref="A4:C4"/>
    <mergeCell ref="D4:F4"/>
  </mergeCells>
  <printOptions horizontalCentered="1"/>
  <pageMargins left="0.7874015748031497" right="0.7874015748031497" top="1.3779527559055118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anna.starba</cp:lastModifiedBy>
  <cp:lastPrinted>2009-09-25T10:20:41Z</cp:lastPrinted>
  <dcterms:created xsi:type="dcterms:W3CDTF">2001-11-19T16:38:11Z</dcterms:created>
  <dcterms:modified xsi:type="dcterms:W3CDTF">2010-01-14T12:05:43Z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1367897751</vt:i4>
  </property>
  <property fmtid="{D5CDD505-2E9C-101B-9397-08002B2CF9AE}" pid="4" name="_EmailSubje">
    <vt:lpwstr>Rząśnia materiały do przetargu</vt:lpwstr>
  </property>
  <property fmtid="{D5CDD505-2E9C-101B-9397-08002B2CF9AE}" pid="5" name="_AuthorEma">
    <vt:lpwstr>anna.starba@maximus-broker.pl</vt:lpwstr>
  </property>
  <property fmtid="{D5CDD505-2E9C-101B-9397-08002B2CF9AE}" pid="6" name="_AuthorEmailDisplayNa">
    <vt:lpwstr>Anna Starba</vt:lpwstr>
  </property>
</Properties>
</file>